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22980" windowHeight="9348"/>
  </bookViews>
  <sheets>
    <sheet name="კალკულაცია" sheetId="1" r:id="rId1"/>
    <sheet name="გაურკვეველია" sheetId="12" state="hidden" r:id="rId2"/>
  </sheets>
  <definedNames>
    <definedName name="_xlnm._FilterDatabase" localSheetId="0" hidden="1">კალკულაცია!$A$2:$O$551</definedName>
  </definedNames>
  <calcPr calcId="145621"/>
</workbook>
</file>

<file path=xl/calcChain.xml><?xml version="1.0" encoding="utf-8"?>
<calcChain xmlns="http://schemas.openxmlformats.org/spreadsheetml/2006/main">
  <c r="X19" i="1" l="1"/>
  <c r="X18" i="1"/>
  <c r="X17" i="1"/>
  <c r="X16" i="1"/>
  <c r="X15" i="1"/>
  <c r="X14" i="1"/>
  <c r="S9" i="1" l="1"/>
  <c r="S8" i="1"/>
  <c r="S7" i="1"/>
  <c r="S6" i="1"/>
  <c r="S5" i="1"/>
  <c r="S4" i="1"/>
  <c r="S10" i="1" s="1"/>
  <c r="P445" i="1" l="1"/>
  <c r="M445" i="1"/>
  <c r="AB14" i="1" l="1"/>
  <c r="X23" i="1"/>
  <c r="P542" i="1"/>
  <c r="P535" i="1"/>
  <c r="P529" i="1"/>
  <c r="P491" i="1"/>
  <c r="P438" i="1"/>
  <c r="P417" i="1"/>
  <c r="P387" i="1"/>
  <c r="P378" i="1"/>
  <c r="P360" i="1"/>
  <c r="P353" i="1"/>
  <c r="P329" i="1"/>
  <c r="P251" i="1"/>
  <c r="P227" i="1"/>
  <c r="P187" i="1"/>
  <c r="P167" i="1"/>
  <c r="P165" i="1"/>
  <c r="P151" i="1"/>
  <c r="P141" i="1"/>
  <c r="P103" i="1"/>
  <c r="P97" i="1"/>
  <c r="P84" i="1"/>
  <c r="P44" i="1"/>
  <c r="P29" i="1"/>
  <c r="P28" i="1"/>
  <c r="P3" i="1"/>
  <c r="X28" i="1" l="1"/>
  <c r="W28" i="1"/>
  <c r="X27" i="1"/>
  <c r="W27" i="1"/>
  <c r="X26" i="1"/>
  <c r="W26" i="1"/>
  <c r="X25" i="1"/>
  <c r="W25" i="1"/>
  <c r="X24" i="1"/>
  <c r="W24" i="1"/>
  <c r="W23" i="1"/>
  <c r="V28" i="1"/>
  <c r="V27" i="1"/>
  <c r="V26" i="1"/>
  <c r="V25" i="1"/>
  <c r="V24" i="1"/>
  <c r="V23" i="1"/>
  <c r="N550" i="1"/>
  <c r="P550" i="1" s="1"/>
  <c r="N548" i="1"/>
  <c r="P548" i="1" s="1"/>
  <c r="N545" i="1"/>
  <c r="P545" i="1" s="1"/>
  <c r="N544" i="1"/>
  <c r="P544" i="1" s="1"/>
  <c r="N540" i="1"/>
  <c r="P540" i="1" s="1"/>
  <c r="N539" i="1"/>
  <c r="P539" i="1" s="1"/>
  <c r="N538" i="1"/>
  <c r="P538" i="1" s="1"/>
  <c r="N536" i="1"/>
  <c r="P536" i="1" s="1"/>
  <c r="N533" i="1"/>
  <c r="P533" i="1" s="1"/>
  <c r="N530" i="1"/>
  <c r="P530" i="1" s="1"/>
  <c r="N528" i="1"/>
  <c r="P528" i="1" s="1"/>
  <c r="N527" i="1"/>
  <c r="P527" i="1" s="1"/>
  <c r="N526" i="1"/>
  <c r="P526" i="1" s="1"/>
  <c r="N525" i="1"/>
  <c r="P525" i="1" s="1"/>
  <c r="N523" i="1"/>
  <c r="P523" i="1" s="1"/>
  <c r="N521" i="1"/>
  <c r="P521" i="1" s="1"/>
  <c r="N520" i="1"/>
  <c r="P520" i="1" s="1"/>
  <c r="N519" i="1"/>
  <c r="P519" i="1" s="1"/>
  <c r="N517" i="1"/>
  <c r="P517" i="1" s="1"/>
  <c r="N513" i="1"/>
  <c r="P513" i="1" s="1"/>
  <c r="N512" i="1"/>
  <c r="P512" i="1" s="1"/>
  <c r="N511" i="1"/>
  <c r="P511" i="1" s="1"/>
  <c r="N509" i="1"/>
  <c r="P509" i="1" s="1"/>
  <c r="N508" i="1"/>
  <c r="P508" i="1" s="1"/>
  <c r="N507" i="1"/>
  <c r="P507" i="1" s="1"/>
  <c r="N505" i="1"/>
  <c r="P505" i="1" s="1"/>
  <c r="N503" i="1"/>
  <c r="P503" i="1" s="1"/>
  <c r="N502" i="1"/>
  <c r="P502" i="1" s="1"/>
  <c r="N500" i="1"/>
  <c r="P500" i="1" s="1"/>
  <c r="N499" i="1"/>
  <c r="P499" i="1" s="1"/>
  <c r="N497" i="1"/>
  <c r="P497" i="1" s="1"/>
  <c r="N496" i="1"/>
  <c r="P496" i="1" s="1"/>
  <c r="N493" i="1"/>
  <c r="P493" i="1" s="1"/>
  <c r="N489" i="1"/>
  <c r="P489" i="1" s="1"/>
  <c r="N487" i="1"/>
  <c r="P487" i="1" s="1"/>
  <c r="N486" i="1"/>
  <c r="P486" i="1" s="1"/>
  <c r="N485" i="1"/>
  <c r="P485" i="1" s="1"/>
  <c r="N484" i="1"/>
  <c r="P484" i="1" s="1"/>
  <c r="N483" i="1"/>
  <c r="P483" i="1" s="1"/>
  <c r="N482" i="1"/>
  <c r="P482" i="1" s="1"/>
  <c r="N481" i="1"/>
  <c r="P481" i="1" s="1"/>
  <c r="N480" i="1"/>
  <c r="P480" i="1" s="1"/>
  <c r="N478" i="1"/>
  <c r="P478" i="1" s="1"/>
  <c r="N477" i="1"/>
  <c r="P477" i="1" s="1"/>
  <c r="N475" i="1"/>
  <c r="P475" i="1" s="1"/>
  <c r="N473" i="1"/>
  <c r="P473" i="1" s="1"/>
  <c r="N472" i="1"/>
  <c r="P472" i="1" s="1"/>
  <c r="N469" i="1"/>
  <c r="P469" i="1" s="1"/>
  <c r="N468" i="1"/>
  <c r="P468" i="1" s="1"/>
  <c r="N467" i="1"/>
  <c r="P467" i="1" s="1"/>
  <c r="N466" i="1"/>
  <c r="P466" i="1" s="1"/>
  <c r="N465" i="1"/>
  <c r="P465" i="1" s="1"/>
  <c r="N463" i="1"/>
  <c r="P463" i="1" s="1"/>
  <c r="N461" i="1"/>
  <c r="P461" i="1" s="1"/>
  <c r="N459" i="1"/>
  <c r="P459" i="1" s="1"/>
  <c r="N456" i="1"/>
  <c r="P456" i="1" s="1"/>
  <c r="N455" i="1"/>
  <c r="P455" i="1" s="1"/>
  <c r="N453" i="1"/>
  <c r="P453" i="1" s="1"/>
  <c r="N449" i="1"/>
  <c r="P449" i="1" s="1"/>
  <c r="N448" i="1"/>
  <c r="P448" i="1" s="1"/>
  <c r="N446" i="1"/>
  <c r="P446" i="1" s="1"/>
  <c r="N444" i="1"/>
  <c r="P444" i="1" s="1"/>
  <c r="N441" i="1"/>
  <c r="P441" i="1" s="1"/>
  <c r="N440" i="1"/>
  <c r="P440" i="1" s="1"/>
  <c r="N437" i="1"/>
  <c r="P437" i="1" s="1"/>
  <c r="N433" i="1"/>
  <c r="P433" i="1" s="1"/>
  <c r="N432" i="1"/>
  <c r="P432" i="1" s="1"/>
  <c r="N430" i="1"/>
  <c r="P430" i="1" s="1"/>
  <c r="N427" i="1"/>
  <c r="P427" i="1" s="1"/>
  <c r="N426" i="1"/>
  <c r="P426" i="1" s="1"/>
  <c r="N424" i="1"/>
  <c r="P424" i="1" s="1"/>
  <c r="N423" i="1"/>
  <c r="P423" i="1" s="1"/>
  <c r="N422" i="1"/>
  <c r="P422" i="1" s="1"/>
  <c r="N420" i="1"/>
  <c r="P420" i="1" s="1"/>
  <c r="N419" i="1"/>
  <c r="P419" i="1" s="1"/>
  <c r="N418" i="1"/>
  <c r="P418" i="1" s="1"/>
  <c r="N416" i="1"/>
  <c r="P416" i="1" s="1"/>
  <c r="N415" i="1"/>
  <c r="P415" i="1" s="1"/>
  <c r="N414" i="1"/>
  <c r="P414" i="1" s="1"/>
  <c r="N413" i="1"/>
  <c r="P413" i="1" s="1"/>
  <c r="N411" i="1"/>
  <c r="P411" i="1" s="1"/>
  <c r="N410" i="1"/>
  <c r="P410" i="1" s="1"/>
  <c r="N409" i="1"/>
  <c r="P409" i="1" s="1"/>
  <c r="N408" i="1"/>
  <c r="P408" i="1" s="1"/>
  <c r="N406" i="1"/>
  <c r="P406" i="1" s="1"/>
  <c r="N405" i="1"/>
  <c r="P405" i="1" s="1"/>
  <c r="N402" i="1"/>
  <c r="P402" i="1" s="1"/>
  <c r="N399" i="1"/>
  <c r="P399" i="1" s="1"/>
  <c r="N398" i="1"/>
  <c r="P398" i="1" s="1"/>
  <c r="N393" i="1"/>
  <c r="P393" i="1" s="1"/>
  <c r="N392" i="1"/>
  <c r="P392" i="1" s="1"/>
  <c r="N391" i="1"/>
  <c r="P391" i="1" s="1"/>
  <c r="N390" i="1"/>
  <c r="P390" i="1" s="1"/>
  <c r="N389" i="1"/>
  <c r="P389" i="1" s="1"/>
  <c r="N388" i="1"/>
  <c r="P388" i="1" s="1"/>
  <c r="N382" i="1"/>
  <c r="P382" i="1" s="1"/>
  <c r="N381" i="1"/>
  <c r="P381" i="1" s="1"/>
  <c r="N380" i="1"/>
  <c r="P380" i="1" s="1"/>
  <c r="N379" i="1"/>
  <c r="P379" i="1" s="1"/>
  <c r="N374" i="1"/>
  <c r="P374" i="1" s="1"/>
  <c r="N372" i="1"/>
  <c r="P372" i="1" s="1"/>
  <c r="N371" i="1"/>
  <c r="P371" i="1" s="1"/>
  <c r="N369" i="1"/>
  <c r="P369" i="1" s="1"/>
  <c r="N368" i="1"/>
  <c r="P368" i="1" s="1"/>
  <c r="N365" i="1"/>
  <c r="P365" i="1" s="1"/>
  <c r="N364" i="1"/>
  <c r="P364" i="1" s="1"/>
  <c r="N362" i="1"/>
  <c r="P362" i="1" s="1"/>
  <c r="N361" i="1"/>
  <c r="P361" i="1" s="1"/>
  <c r="N359" i="1"/>
  <c r="P359" i="1" s="1"/>
  <c r="N356" i="1"/>
  <c r="P356" i="1" s="1"/>
  <c r="N354" i="1"/>
  <c r="P354" i="1" s="1"/>
  <c r="N352" i="1"/>
  <c r="P352" i="1" s="1"/>
  <c r="N350" i="1"/>
  <c r="P350" i="1" s="1"/>
  <c r="N349" i="1"/>
  <c r="P349" i="1" s="1"/>
  <c r="N348" i="1"/>
  <c r="P348" i="1" s="1"/>
  <c r="N344" i="1"/>
  <c r="P344" i="1" s="1"/>
  <c r="N343" i="1"/>
  <c r="P343" i="1" s="1"/>
  <c r="N342" i="1"/>
  <c r="P342" i="1" s="1"/>
  <c r="N341" i="1"/>
  <c r="P341" i="1" s="1"/>
  <c r="N338" i="1"/>
  <c r="P338" i="1" s="1"/>
  <c r="N337" i="1"/>
  <c r="P337" i="1" s="1"/>
  <c r="N335" i="1"/>
  <c r="P335" i="1" s="1"/>
  <c r="N334" i="1"/>
  <c r="P334" i="1" s="1"/>
  <c r="N333" i="1"/>
  <c r="P333" i="1" s="1"/>
  <c r="N332" i="1"/>
  <c r="P332" i="1" s="1"/>
  <c r="N331" i="1"/>
  <c r="P331" i="1" s="1"/>
  <c r="N330" i="1"/>
  <c r="P330" i="1" s="1"/>
  <c r="N328" i="1"/>
  <c r="P328" i="1" s="1"/>
  <c r="N324" i="1"/>
  <c r="P324" i="1" s="1"/>
  <c r="N317" i="1"/>
  <c r="P317" i="1" s="1"/>
  <c r="N316" i="1"/>
  <c r="P316" i="1" s="1"/>
  <c r="N315" i="1"/>
  <c r="P315" i="1" s="1"/>
  <c r="N314" i="1"/>
  <c r="P314" i="1" s="1"/>
  <c r="N313" i="1"/>
  <c r="P313" i="1" s="1"/>
  <c r="N310" i="1"/>
  <c r="P310" i="1" s="1"/>
  <c r="N307" i="1"/>
  <c r="P307" i="1" s="1"/>
  <c r="N306" i="1"/>
  <c r="P306" i="1" s="1"/>
  <c r="N304" i="1"/>
  <c r="P304" i="1" s="1"/>
  <c r="N303" i="1"/>
  <c r="P303" i="1" s="1"/>
  <c r="N302" i="1"/>
  <c r="P302" i="1" s="1"/>
  <c r="N301" i="1"/>
  <c r="P301" i="1" s="1"/>
  <c r="N299" i="1"/>
  <c r="P299" i="1" s="1"/>
  <c r="N298" i="1"/>
  <c r="P298" i="1" s="1"/>
  <c r="N296" i="1"/>
  <c r="P296" i="1" s="1"/>
  <c r="N292" i="1"/>
  <c r="P292" i="1" s="1"/>
  <c r="N291" i="1"/>
  <c r="P291" i="1" s="1"/>
  <c r="N290" i="1"/>
  <c r="P290" i="1" s="1"/>
  <c r="N289" i="1"/>
  <c r="P289" i="1" s="1"/>
  <c r="N288" i="1"/>
  <c r="P288" i="1" s="1"/>
  <c r="N287" i="1"/>
  <c r="P287" i="1" s="1"/>
  <c r="N286" i="1"/>
  <c r="P286" i="1" s="1"/>
  <c r="N285" i="1"/>
  <c r="P285" i="1" s="1"/>
  <c r="N283" i="1"/>
  <c r="P283" i="1" s="1"/>
  <c r="N281" i="1"/>
  <c r="P281" i="1" s="1"/>
  <c r="N280" i="1"/>
  <c r="P280" i="1" s="1"/>
  <c r="N279" i="1"/>
  <c r="P279" i="1" s="1"/>
  <c r="N278" i="1"/>
  <c r="P278" i="1" s="1"/>
  <c r="N277" i="1"/>
  <c r="P277" i="1" s="1"/>
  <c r="N275" i="1"/>
  <c r="P275" i="1" s="1"/>
  <c r="N273" i="1"/>
  <c r="P273" i="1" s="1"/>
  <c r="N272" i="1"/>
  <c r="P272" i="1" s="1"/>
  <c r="N268" i="1"/>
  <c r="P268" i="1" s="1"/>
  <c r="N267" i="1"/>
  <c r="P267" i="1" s="1"/>
  <c r="N264" i="1"/>
  <c r="P264" i="1" s="1"/>
  <c r="N263" i="1"/>
  <c r="P263" i="1" s="1"/>
  <c r="N259" i="1"/>
  <c r="P259" i="1" s="1"/>
  <c r="N254" i="1"/>
  <c r="P254" i="1" s="1"/>
  <c r="N249" i="1"/>
  <c r="P249" i="1" s="1"/>
  <c r="N246" i="1"/>
  <c r="P246" i="1" s="1"/>
  <c r="N245" i="1"/>
  <c r="P245" i="1" s="1"/>
  <c r="N243" i="1"/>
  <c r="P243" i="1" s="1"/>
  <c r="N240" i="1"/>
  <c r="P240" i="1" s="1"/>
  <c r="N239" i="1"/>
  <c r="P239" i="1" s="1"/>
  <c r="N236" i="1"/>
  <c r="P236" i="1" s="1"/>
  <c r="N233" i="1"/>
  <c r="P233" i="1" s="1"/>
  <c r="N230" i="1"/>
  <c r="P230" i="1" s="1"/>
  <c r="N228" i="1"/>
  <c r="P228" i="1" s="1"/>
  <c r="N226" i="1"/>
  <c r="P226" i="1" s="1"/>
  <c r="N224" i="1"/>
  <c r="P224" i="1" s="1"/>
  <c r="N223" i="1"/>
  <c r="P223" i="1" s="1"/>
  <c r="N217" i="1"/>
  <c r="P217" i="1" s="1"/>
  <c r="N216" i="1"/>
  <c r="P216" i="1" s="1"/>
  <c r="N213" i="1"/>
  <c r="P213" i="1" s="1"/>
  <c r="N212" i="1"/>
  <c r="P212" i="1" s="1"/>
  <c r="N208" i="1"/>
  <c r="P208" i="1" s="1"/>
  <c r="N206" i="1"/>
  <c r="P206" i="1" s="1"/>
  <c r="N205" i="1"/>
  <c r="P205" i="1" s="1"/>
  <c r="N203" i="1"/>
  <c r="P203" i="1" s="1"/>
  <c r="N198" i="1"/>
  <c r="P198" i="1" s="1"/>
  <c r="N197" i="1"/>
  <c r="P197" i="1" s="1"/>
  <c r="N196" i="1"/>
  <c r="P196" i="1" s="1"/>
  <c r="N195" i="1"/>
  <c r="P195" i="1" s="1"/>
  <c r="N193" i="1"/>
  <c r="P193" i="1" s="1"/>
  <c r="N191" i="1"/>
  <c r="P191" i="1" s="1"/>
  <c r="N190" i="1"/>
  <c r="P190" i="1" s="1"/>
  <c r="N189" i="1"/>
  <c r="P189" i="1" s="1"/>
  <c r="N188" i="1"/>
  <c r="P188" i="1" s="1"/>
  <c r="N186" i="1"/>
  <c r="P186" i="1" s="1"/>
  <c r="N185" i="1"/>
  <c r="P185" i="1" s="1"/>
  <c r="N183" i="1"/>
  <c r="P183" i="1" s="1"/>
  <c r="N182" i="1"/>
  <c r="P182" i="1" s="1"/>
  <c r="N179" i="1"/>
  <c r="P179" i="1" s="1"/>
  <c r="N177" i="1"/>
  <c r="P177" i="1" s="1"/>
  <c r="N176" i="1"/>
  <c r="P176" i="1" s="1"/>
  <c r="N175" i="1"/>
  <c r="P175" i="1" s="1"/>
  <c r="N174" i="1"/>
  <c r="P174" i="1" s="1"/>
  <c r="N173" i="1"/>
  <c r="P173" i="1" s="1"/>
  <c r="N169" i="1"/>
  <c r="P169" i="1" s="1"/>
  <c r="N168" i="1"/>
  <c r="P168" i="1" s="1"/>
  <c r="N166" i="1"/>
  <c r="P166" i="1" s="1"/>
  <c r="N162" i="1"/>
  <c r="P162" i="1" s="1"/>
  <c r="N161" i="1"/>
  <c r="P161" i="1" s="1"/>
  <c r="N159" i="1"/>
  <c r="P159" i="1" s="1"/>
  <c r="N158" i="1"/>
  <c r="P158" i="1" s="1"/>
  <c r="N157" i="1"/>
  <c r="P157" i="1" s="1"/>
  <c r="N156" i="1"/>
  <c r="P156" i="1" s="1"/>
  <c r="N155" i="1"/>
  <c r="P155" i="1" s="1"/>
  <c r="N154" i="1"/>
  <c r="P154" i="1" s="1"/>
  <c r="N153" i="1"/>
  <c r="P153" i="1" s="1"/>
  <c r="N152" i="1"/>
  <c r="P152" i="1" s="1"/>
  <c r="N149" i="1"/>
  <c r="P149" i="1" s="1"/>
  <c r="N148" i="1"/>
  <c r="P148" i="1" s="1"/>
  <c r="N147" i="1"/>
  <c r="P147" i="1" s="1"/>
  <c r="N146" i="1"/>
  <c r="P146" i="1" s="1"/>
  <c r="N145" i="1"/>
  <c r="P145" i="1" s="1"/>
  <c r="N142" i="1"/>
  <c r="P142" i="1" s="1"/>
  <c r="N136" i="1"/>
  <c r="P136" i="1" s="1"/>
  <c r="N134" i="1"/>
  <c r="P134" i="1" s="1"/>
  <c r="N133" i="1"/>
  <c r="P133" i="1" s="1"/>
  <c r="N130" i="1"/>
  <c r="P130" i="1" s="1"/>
  <c r="N128" i="1"/>
  <c r="P128" i="1" s="1"/>
  <c r="N127" i="1"/>
  <c r="P127" i="1" s="1"/>
  <c r="N126" i="1"/>
  <c r="P126" i="1" s="1"/>
  <c r="N124" i="1"/>
  <c r="P124" i="1" s="1"/>
  <c r="N122" i="1"/>
  <c r="P122" i="1" s="1"/>
  <c r="N120" i="1"/>
  <c r="P120" i="1" s="1"/>
  <c r="N119" i="1"/>
  <c r="P119" i="1" s="1"/>
  <c r="N118" i="1"/>
  <c r="P118" i="1" s="1"/>
  <c r="N117" i="1"/>
  <c r="P117" i="1" s="1"/>
  <c r="N115" i="1"/>
  <c r="P115" i="1" s="1"/>
  <c r="N114" i="1"/>
  <c r="P114" i="1" s="1"/>
  <c r="N113" i="1"/>
  <c r="P113" i="1" s="1"/>
  <c r="N112" i="1"/>
  <c r="P112" i="1" s="1"/>
  <c r="N111" i="1"/>
  <c r="P111" i="1" s="1"/>
  <c r="N109" i="1"/>
  <c r="P109" i="1" s="1"/>
  <c r="N108" i="1"/>
  <c r="P108" i="1" s="1"/>
  <c r="N107" i="1"/>
  <c r="P107" i="1" s="1"/>
  <c r="N106" i="1"/>
  <c r="P106" i="1" s="1"/>
  <c r="N104" i="1"/>
  <c r="P104" i="1" s="1"/>
  <c r="N96" i="1"/>
  <c r="P96" i="1" s="1"/>
  <c r="N95" i="1"/>
  <c r="P95" i="1" s="1"/>
  <c r="N94" i="1"/>
  <c r="P94" i="1" s="1"/>
  <c r="N87" i="1"/>
  <c r="P87" i="1" s="1"/>
  <c r="N86" i="1"/>
  <c r="P86" i="1" s="1"/>
  <c r="N82" i="1"/>
  <c r="P82" i="1" s="1"/>
  <c r="N81" i="1"/>
  <c r="P81" i="1" s="1"/>
  <c r="N80" i="1"/>
  <c r="P80" i="1" s="1"/>
  <c r="N76" i="1"/>
  <c r="P76" i="1" s="1"/>
  <c r="N75" i="1"/>
  <c r="P75" i="1" s="1"/>
  <c r="N74" i="1"/>
  <c r="P74" i="1" s="1"/>
  <c r="N72" i="1"/>
  <c r="P72" i="1" s="1"/>
  <c r="N71" i="1"/>
  <c r="P71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2" i="1"/>
  <c r="P62" i="1" s="1"/>
  <c r="N60" i="1"/>
  <c r="P60" i="1" s="1"/>
  <c r="N56" i="1"/>
  <c r="P56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6" i="1"/>
  <c r="P46" i="1" s="1"/>
  <c r="N45" i="1"/>
  <c r="P45" i="1" s="1"/>
  <c r="N43" i="1"/>
  <c r="P43" i="1" s="1"/>
  <c r="N41" i="1"/>
  <c r="P41" i="1" s="1"/>
  <c r="N40" i="1"/>
  <c r="P40" i="1" s="1"/>
  <c r="N38" i="1"/>
  <c r="P38" i="1" s="1"/>
  <c r="N35" i="1"/>
  <c r="P35" i="1" s="1"/>
  <c r="N34" i="1"/>
  <c r="P34" i="1" s="1"/>
  <c r="N32" i="1"/>
  <c r="P32" i="1" s="1"/>
  <c r="N30" i="1"/>
  <c r="P30" i="1" s="1"/>
  <c r="N27" i="1"/>
  <c r="P27" i="1" s="1"/>
  <c r="N26" i="1"/>
  <c r="P26" i="1" s="1"/>
  <c r="N25" i="1"/>
  <c r="P25" i="1" s="1"/>
  <c r="N23" i="1"/>
  <c r="P23" i="1" s="1"/>
  <c r="N22" i="1"/>
  <c r="P22" i="1" s="1"/>
  <c r="N21" i="1"/>
  <c r="P21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V29" i="1" l="1"/>
  <c r="X29" i="1"/>
  <c r="R14" i="1"/>
  <c r="W29" i="1"/>
  <c r="P7" i="1"/>
  <c r="AB8" i="1" l="1"/>
  <c r="AB9" i="1"/>
  <c r="AB4" i="1"/>
  <c r="AB5" i="1"/>
  <c r="AB6" i="1"/>
  <c r="AB7" i="1"/>
  <c r="T7" i="1" l="1"/>
  <c r="T8" i="1"/>
  <c r="T6" i="1"/>
  <c r="T5" i="1"/>
  <c r="T9" i="1"/>
  <c r="T4" i="1"/>
  <c r="AB10" i="1"/>
  <c r="T10" i="1" l="1"/>
  <c r="W6" i="1"/>
  <c r="W4" i="1"/>
  <c r="W9" i="1"/>
  <c r="W7" i="1"/>
  <c r="W5" i="1"/>
  <c r="W8" i="1"/>
  <c r="W10" i="1" l="1"/>
  <c r="X9" i="1" l="1"/>
  <c r="W19" i="1" s="1"/>
  <c r="AD9" i="1" s="1"/>
  <c r="X5" i="1"/>
  <c r="W15" i="1" s="1"/>
  <c r="AD5" i="1" s="1"/>
  <c r="X8" i="1"/>
  <c r="W18" i="1" s="1"/>
  <c r="AD8" i="1" s="1"/>
  <c r="X4" i="1"/>
  <c r="W14" i="1" s="1"/>
  <c r="AD4" i="1" s="1"/>
  <c r="X7" i="1"/>
  <c r="W17" i="1" s="1"/>
  <c r="AD7" i="1" s="1"/>
  <c r="X6" i="1"/>
  <c r="W16" i="1" s="1"/>
  <c r="AD6" i="1" s="1"/>
  <c r="AD10" i="1" l="1"/>
  <c r="AF9" i="1" l="1"/>
  <c r="AF8" i="1"/>
  <c r="AF7" i="1"/>
  <c r="AF5" i="1"/>
  <c r="AF6" i="1"/>
  <c r="AF4" i="1"/>
  <c r="AF10" i="1" l="1"/>
  <c r="AB19" i="1" s="1"/>
  <c r="AB21" i="1" s="1"/>
  <c r="AB13" i="1" l="1"/>
  <c r="AB15" i="1" s="1"/>
</calcChain>
</file>

<file path=xl/sharedStrings.xml><?xml version="1.0" encoding="utf-8"?>
<sst xmlns="http://schemas.openxmlformats.org/spreadsheetml/2006/main" count="3448" uniqueCount="2332">
  <si>
    <t>N</t>
  </si>
  <si>
    <t xml:space="preserve">გვარი, სახელი, </t>
  </si>
  <si>
    <t>დაბადების წელი</t>
  </si>
  <si>
    <t xml:space="preserve">პირადი №, </t>
  </si>
  <si>
    <t>დიაგნოზი</t>
  </si>
  <si>
    <t>კლინიკა</t>
  </si>
  <si>
    <t>მოთხოვნილი თანხა</t>
  </si>
  <si>
    <t>დაფინანსების თანხა</t>
  </si>
  <si>
    <t>კატეგორია</t>
  </si>
  <si>
    <t>ალიმბარაშვილი 
მაია</t>
  </si>
  <si>
    <t>09/08/1964</t>
  </si>
  <si>
    <t>31001036385</t>
  </si>
  <si>
    <t xml:space="preserve"> გთმ წინაგულთაშუა ძგიდის დეფექტი გულმკერდის აორტის ანევრიზმა გასკდომის გარეშე,</t>
  </si>
  <si>
    <t>შპს აკად გ. ჩაფიძის სახ. გადაუდებელი კარდ. ცენტრი</t>
  </si>
  <si>
    <t>ზაქარაძე სალომე  (განმცხ: ირმა ქარცივაძე)</t>
  </si>
  <si>
    <t xml:space="preserve"> 12/07/2011 </t>
  </si>
  <si>
    <t xml:space="preserve"> 61750009909</t>
  </si>
  <si>
    <t>გთმ იშემიური ინსულტი შემდეგი მდომარეობა მკვეთრად გამოხატული, მარცხენამხრივი ჰემიპარეზი, სიმპტომური ეპილეფსია</t>
  </si>
  <si>
    <t>შპს პე ეს პე აფთიაქი</t>
  </si>
  <si>
    <t>ბიჭაშვილი ცოტნე              (განმცხ: ლია ტუღუში)</t>
  </si>
  <si>
    <t xml:space="preserve"> 29/03/2009 </t>
  </si>
  <si>
    <t xml:space="preserve"> 01355003797</t>
  </si>
  <si>
    <t>დაუნის სინდრომი, გთმ-სრული ატრიოვენტრიკულური არხი, ღია ოვალური ხვრელი</t>
  </si>
  <si>
    <t>ბერბერაშვილი ნიკოლოზ                                  (განმცხ:  თამარ ბერბერაშვილი)</t>
  </si>
  <si>
    <t xml:space="preserve"> 22/05/2009 </t>
  </si>
  <si>
    <t>01951003860</t>
  </si>
  <si>
    <t>გთმ. განვითარების ეტაპების დაყოვნება, ყბა სახის  მიდამოს თანდაყოლილი ანომალია</t>
  </si>
  <si>
    <t>შპს კლინიკური მედიცინის ს/კ ინსტიტუტი</t>
  </si>
  <si>
    <t>რუსტამოვა ამალია 
(განმცხ: თამამ რუსტამოვა)</t>
  </si>
  <si>
    <t>23/02/2015</t>
  </si>
  <si>
    <t>01650081511</t>
  </si>
  <si>
    <t>გთმ. ღია არტერიული სადინარი, წინაგულთაშუა ძგიდის დეფექტი</t>
  </si>
  <si>
    <t>ჯო ენის სახ. სამედიცინო ცენტრი</t>
  </si>
  <si>
    <t xml:space="preserve">ენუქიძე ალექსანდრე (განმცხ: თინათინ ვასაძე)
</t>
  </si>
  <si>
    <t>28/08/2015</t>
  </si>
  <si>
    <t>01450096280</t>
  </si>
  <si>
    <t>გთმ. პარკუჭთაშუა ძგიდის დეფექტი. ღია ოვალური ხვრელი. გულის შეგუბებითი უკმარისობა</t>
  </si>
  <si>
    <t xml:space="preserve">ასლანოვ საჰიბ </t>
  </si>
  <si>
    <t xml:space="preserve"> 16/03/2007 </t>
  </si>
  <si>
    <t xml:space="preserve"> 25201052507</t>
  </si>
  <si>
    <t>გთმ, აორტის სარქველზედა სტენოზი</t>
  </si>
  <si>
    <t>გვალია მარიამი
(განმცხ: თამთა ჯობავა )</t>
  </si>
  <si>
    <t>22/08/2015</t>
  </si>
  <si>
    <t>39250008764</t>
  </si>
  <si>
    <t>გთმ ღია არტერიული სადინარი. შეგუბებითი გუ</t>
  </si>
  <si>
    <t>ჯანაშია ნინი
(განმცხ:  ჯოენის სამ. ცენტრის თანამშრომელი ალექსანდრე ხახიაური)</t>
  </si>
  <si>
    <t>60550043499</t>
  </si>
  <si>
    <t>გთმ სრული ატრიოვენტრიკულური არხი, ბალანსირებული პარკუჭები, ღია არტერიული სადინარი, ღია ოვალური ხვრელი. შეგუბებითი გუ</t>
  </si>
  <si>
    <t>თევზაძე დათა
(განმცხ: კარლო თევზაძე)</t>
  </si>
  <si>
    <t>20/10/2015</t>
  </si>
  <si>
    <t>59650014993</t>
  </si>
  <si>
    <t>გთმ. ფილტვის ვენების ტოტალური ანომალური დრენაჟი, პარკუჭთაშუა ძგიდის დეფექტი, წინაგულთაშუა ძგიდის დეფექტი ოვალური ხვრელი, ღია არტერიული სადინარი. შეგუბებითი გუ</t>
  </si>
  <si>
    <t>მაისურაძე გიორგი
(განმცხ:  სოფიკო ქიტიაშვილი)</t>
  </si>
  <si>
    <t>17/05/2015</t>
  </si>
  <si>
    <t>59650014093</t>
  </si>
  <si>
    <t>გთმ ფალოს ტეტრადა, ფილტვის არტერიის რგოლის ჰიპოპლაზია</t>
  </si>
  <si>
    <t>ჯოხაძე გიორგი (განმცხ:  ელგუჯა ჯოხაძე)</t>
  </si>
  <si>
    <t xml:space="preserve"> 25/09/2013 </t>
  </si>
  <si>
    <t xml:space="preserve"> 60150029998</t>
  </si>
  <si>
    <t>გთმ. სრული ატრიოვენტრიკულური არხი, დაუნის სინდრომის ტრისომიული ფორმა, რეზიდუალური წინაგულთაშუა ძგიდის  დეფექტი</t>
  </si>
  <si>
    <t>ამპლეევ გოგა 
(განმცხ: დენის ამპლეევ)</t>
  </si>
  <si>
    <t>14/09/2014</t>
  </si>
  <si>
    <t>33550004620</t>
  </si>
  <si>
    <t xml:space="preserve">გთმ. მაგისტრალურ სისხლძარღვთა გამოსვლა მარჯვენა პარკუჭიდან, პარკუჭთაშუა ძგიდის დეფექტი, ღია არტერიული სადინარი. </t>
  </si>
  <si>
    <t>ნაბიევა ელენა
(განმცხ: კარა ნაბიევი)</t>
  </si>
  <si>
    <t>12/06/2015</t>
  </si>
  <si>
    <t>01350089796</t>
  </si>
  <si>
    <t xml:space="preserve">გთმ. პარკუჭთაშუა ძგიდის დეფექტი, ღია ოვალური ხვრელი </t>
  </si>
  <si>
    <t>ტრიკიდის 
ალექსანდრე                             (განმცხ: ბესიკ ტრიკიდი)</t>
  </si>
  <si>
    <t>03/12/2015</t>
  </si>
  <si>
    <t>01650104191</t>
  </si>
  <si>
    <t>ჯინჭველაშვილი 
ნიკოლოზ                                   (განმცხ: ვალერიანე ჯინჭველაშვილი)</t>
  </si>
  <si>
    <t>09/12/2015</t>
  </si>
  <si>
    <t>01650104311</t>
  </si>
  <si>
    <t>გთმ. მაგისტრალურ სისხლძარღვთა ტრანსპოზიცია. ინტრაქტული პარკუჭთშუა ძგიდე, ღია არტერიული სადინარი</t>
  </si>
  <si>
    <t>მაჭარაშვილი 
გიორგი                                    (განმცხ:  დავით მაჭარაშვილი)</t>
  </si>
  <si>
    <t>14/11/2015</t>
  </si>
  <si>
    <t>01950102512</t>
  </si>
  <si>
    <t>გთმ. ფილტვის ვენების ტოტალური ანომალური დრენაჟი, ფილტვის ვენების კოლექტორის ზედა ღრუ შეერთების ადგილის ზომიერი სტენოზი</t>
  </si>
  <si>
    <t xml:space="preserve">ბერიაშვილი მარიამი    (განმცხ: თეიმურაზ ბერიაშვილი)
</t>
  </si>
  <si>
    <t>23/04/2015</t>
  </si>
  <si>
    <t>25350004165</t>
  </si>
  <si>
    <t>გთმ. ფილტვის არტერიის სტენოზი</t>
  </si>
  <si>
    <t>შპს  მ. იაშვილის სახ. ბავშვთა ცენტრალური საავადმყოფო</t>
  </si>
  <si>
    <t>ჩხვიმიანი ანანო
(განმცხ: ინგა ფხაკაძე)</t>
  </si>
  <si>
    <t>29/10/1999</t>
  </si>
  <si>
    <t>60001157769</t>
  </si>
  <si>
    <t>გთმ. პარკუჭთაშუა ძგიდის დეფექტი</t>
  </si>
  <si>
    <t>პაპიაშვილი 
თეონა                                        (განმცხ: ცირა დარჩიაშვილი)</t>
  </si>
  <si>
    <t>08/10/2009</t>
  </si>
  <si>
    <t>01357004306</t>
  </si>
  <si>
    <t>გთმ. პარკუჭთშუა ძგიდის დეფექტი</t>
  </si>
  <si>
    <t>დავითაშვილი 
ნიკოლოზ                                (განმცხ: ია ქითიძე)</t>
  </si>
  <si>
    <t>09/09/2011</t>
  </si>
  <si>
    <t>01850011524</t>
  </si>
  <si>
    <t>გთმ, თანდაყოლილი სუბაორტული სტენოზი</t>
  </si>
  <si>
    <t>მთვარელიძე 
ანდრია                                    (განმცხ: ნანა მიხანაშვილი)</t>
  </si>
  <si>
    <t>30/05/2010</t>
  </si>
  <si>
    <t>59550004346</t>
  </si>
  <si>
    <t>გთმ. წინაგულთაშუა ძგიდის დეფექტი</t>
  </si>
  <si>
    <t>ნაბიევი უმუთ
(განმცხ: ნიზამ ნაბიევი)</t>
  </si>
  <si>
    <t>01/09/2013</t>
  </si>
  <si>
    <t>01450039006</t>
  </si>
  <si>
    <t>აბრამიანი 
არტურ                                    (განმცხ: რუზანა აბრამიანი)</t>
  </si>
  <si>
    <t>08/09/2015</t>
  </si>
  <si>
    <t>01750096916</t>
  </si>
  <si>
    <t>გთმ. ღია არტერიული სადინარი</t>
  </si>
  <si>
    <t xml:space="preserve">ჭყონია დეა
</t>
  </si>
  <si>
    <t>23/09/2015</t>
  </si>
  <si>
    <t>60150042683</t>
  </si>
  <si>
    <t>გთმ. ღია არტერიული ხვრელი, წინაგულთაშუა ძგიდის დეფექტი, სუნთვის მწ უკმარისობა</t>
  </si>
  <si>
    <t xml:space="preserve">გაბარაევი გიორგი
</t>
  </si>
  <si>
    <t>11/08/1958</t>
  </si>
  <si>
    <t>01027043024</t>
  </si>
  <si>
    <t>გთმ, წინაგულთაშუა ძგიდის დეფექტი. მარჯვენა ნაწილის კათეტერიზაცია</t>
  </si>
  <si>
    <t>შპს აკად. გ. ჩაფიძის სახ. გადაუდებელი კარდ. ცენტრი</t>
  </si>
  <si>
    <t xml:space="preserve">წურწუმია მარიამ                            (განმცხ:  ქეთევან ქავთარაძე)
</t>
  </si>
  <si>
    <t>26/08/1996</t>
  </si>
  <si>
    <t>19001110959</t>
  </si>
  <si>
    <t>გთმ აორტის სარქველზედა სტენოზი, აორტის სარქვლის ნაკლოვანება</t>
  </si>
  <si>
    <t>გულუა ბარბარე</t>
  </si>
  <si>
    <t>08/12/2014</t>
  </si>
  <si>
    <t>58950001385</t>
  </si>
  <si>
    <t>გთმ, აორტის სარქვლოვანი სტენოზი, ერთადერთი პაპილარული კუნთი</t>
  </si>
  <si>
    <t>გაბელაია ვანო                                 (განმცხ:  კობა ყაჭეიშვილი)</t>
  </si>
  <si>
    <t xml:space="preserve"> 05/06/2013 </t>
  </si>
  <si>
    <t xml:space="preserve"> 55550000688</t>
  </si>
  <si>
    <t>გთმ ფალოს ტეტრადა. ფილტვის არტერიის რგილის და ღეროს ჰიპოპლაზია, ღია ოვალური ხვრელი</t>
  </si>
  <si>
    <t>ყაფლანიშვილი ნინო                       (განმცხ:  გია ყაფლანიშვილი)</t>
  </si>
  <si>
    <t xml:space="preserve"> 30/10/2014 </t>
  </si>
  <si>
    <t xml:space="preserve"> 01350072597</t>
  </si>
  <si>
    <t>გთმ. ებშტეინის ანომალია, ღია ოვალური ხვრელი</t>
  </si>
  <si>
    <t>კაპანაძე დავით (განმცხ:  მაია ნებიერიძე)</t>
  </si>
  <si>
    <t xml:space="preserve"> 28/04/2012 </t>
  </si>
  <si>
    <t xml:space="preserve"> 59650008070</t>
  </si>
  <si>
    <t>გთმ. ღია არტერიული სადინარი, დაუნის სინდრომი</t>
  </si>
  <si>
    <t>გოგიძე ბარბარე
(განმცხ:  ნონა გოგიძე)</t>
  </si>
  <si>
    <t>01/07/2015</t>
  </si>
  <si>
    <t>60350041049</t>
  </si>
  <si>
    <t>გთმ პარკუჭთაშუა ძგიდის დეფეაქტი, ღია არტერიული სადინარი</t>
  </si>
  <si>
    <t>ქარცივაძე საბა
(განმცხ:  გიგა ქარცივაძე)</t>
  </si>
  <si>
    <t>10/04/2013</t>
  </si>
  <si>
    <t>60950027261</t>
  </si>
  <si>
    <t>შაბოიანი ნანული
(განმცხ:  ქრისტინა ავდომიანი)</t>
  </si>
  <si>
    <t>22/05/2008</t>
  </si>
  <si>
    <t>01954000360</t>
  </si>
  <si>
    <t>გთმ. წინაგულთაშუა მეორადი ძგიდის დეფექტი</t>
  </si>
  <si>
    <t>ელგანდაშვილი მარია (განმცხ: თამარ ქუჩუკიანი.)</t>
  </si>
  <si>
    <t xml:space="preserve"> 18/08/2015 </t>
  </si>
  <si>
    <t xml:space="preserve"> 43750002602</t>
  </si>
  <si>
    <t>გთმ. მაგისტრალურ სისხლძარღვთა სრული ტრანსპოზიცია. პარკუჭთაშუა და ძგიდის   დეფექტი, ღია არტერიული სადინარი</t>
  </si>
  <si>
    <t xml:space="preserve">ყალიჩავა ქრისტინე                    (განმცხ: ელზა ხულორდავა)
</t>
  </si>
  <si>
    <t>05/09/2012</t>
  </si>
  <si>
    <t>39850004176</t>
  </si>
  <si>
    <t>გთმ.  ნაწილობრივი ატრიოვენტრიკულური არხი</t>
  </si>
  <si>
    <t>ჯახია ნია  (განმცხ: დათო ჯახია)</t>
  </si>
  <si>
    <t xml:space="preserve"> 06/10/2014 </t>
  </si>
  <si>
    <t xml:space="preserve"> 01150070387</t>
  </si>
  <si>
    <t>გთმ. გულის მარცხენა წილების ჰიპოპლაზიის სინდრომი.აორტის კოარქტაცია, სამკარედა სარქვლის ნაკლოვანება</t>
  </si>
  <si>
    <t>ასკეროვი სანან</t>
  </si>
  <si>
    <t>28801121472</t>
  </si>
  <si>
    <t>გთმ, ფ/ არტერიის სარქვლოვანი სტენოზი ენდოვასკულური ბალონირების შ/მ</t>
  </si>
  <si>
    <t>სულიკაშვილი  სოფია</t>
  </si>
  <si>
    <t>19/10/2015</t>
  </si>
  <si>
    <t>01550100377</t>
  </si>
  <si>
    <t>გთმ, მაგისტრალურ ს/ ძარღვთა გამოსვლა მარჯვენა პარკუჭიდან</t>
  </si>
  <si>
    <t xml:space="preserve">კოპალიანი მარინა
</t>
  </si>
  <si>
    <t>15/09/1957</t>
  </si>
  <si>
    <t>01027016806</t>
  </si>
  <si>
    <t>გთმ, ღია არტერიული სადინარი, მიტრალუირი სარქვლის ნაკლოვანება, აორტის სარქვლის ნაკლოვანება</t>
  </si>
  <si>
    <t xml:space="preserve">ცერაძე ვალერი </t>
  </si>
  <si>
    <t xml:space="preserve"> 16/10/1951 </t>
  </si>
  <si>
    <t xml:space="preserve"> 59001079999</t>
  </si>
  <si>
    <t>გთმ. ფალოს ტეტრადა, ქოშინ-ციანოზური შეტევები, კორონარული არტერიების დაავადება</t>
  </si>
  <si>
    <t>ჭანტურია მარინა
(განმცხ: თამარ გელიაშვილი)</t>
  </si>
  <si>
    <t>21/09/1961</t>
  </si>
  <si>
    <t>19001040176</t>
  </si>
  <si>
    <t>გთმ ღია ოვალური ხვრელი, ა/ჰ, კ/გრაფია</t>
  </si>
  <si>
    <t>შპს ღია გული</t>
  </si>
  <si>
    <t>ბეჟანიშვილი 
ნიკოლოზ                                        (განმცხ:  ნანა ტალახაძე)</t>
  </si>
  <si>
    <t>16/05/2015</t>
  </si>
  <si>
    <t>01850087412</t>
  </si>
  <si>
    <t xml:space="preserve">გთმ. ფილტვის არტერიის ატრეზია, პარკუჭთაშუა ძგიდის დეფექტი. ღია არტერიული სადინარი. </t>
  </si>
  <si>
    <t>ჩიტაშვილი 
ნაირა                                  (განმცხ:  ვალერი ჩიტაშვილი)</t>
  </si>
  <si>
    <t>12/05/2008</t>
  </si>
  <si>
    <t>45350000243</t>
  </si>
  <si>
    <t>გთმ. ებშტეინის ანომალია, ღია ოვალური ხვრელი, სამკარედა სარქვლის ნაკლოვანება</t>
  </si>
  <si>
    <t>ზაქარაძე ანამარია                           (განმცხ: რუსუდან ზაქარაძე)</t>
  </si>
  <si>
    <t xml:space="preserve"> 07/10/2013 </t>
  </si>
  <si>
    <t xml:space="preserve"> 61550021522</t>
  </si>
  <si>
    <t>ხვედელიძე ბარბარე (განმცხ: ქეთევან ხვედელიძე)</t>
  </si>
  <si>
    <t xml:space="preserve"> 30/05/2015 </t>
  </si>
  <si>
    <t xml:space="preserve"> 59950014170</t>
  </si>
  <si>
    <t>გთმ. პარკუჭზედა ძგიდის დეფექტი</t>
  </si>
  <si>
    <t>ასლანოვი 
შამისტან                                  (განმცხ: რუსტამ ასლანოვი)</t>
  </si>
  <si>
    <t>20/07/2011</t>
  </si>
  <si>
    <t>28450007631</t>
  </si>
  <si>
    <t>ჭანკვეტაძე 
იოანე                                     (განმცხ: ნინო გაბედაური)</t>
  </si>
  <si>
    <t>02/04/1998</t>
  </si>
  <si>
    <t>01005024328</t>
  </si>
  <si>
    <t xml:space="preserve">გთმ. აორტის ორკარედა სარქველი. აორტის სარქვლის ნაკლოვანება </t>
  </si>
  <si>
    <t>მამუჭაძე ნიკოლოზ
(განმცხ: ტარიელ მამუჭაშვილი)</t>
  </si>
  <si>
    <t>10/08/2015</t>
  </si>
  <si>
    <t>01850094553</t>
  </si>
  <si>
    <t>გთმ. სრული ატრიოვენტრიკულური არხი, წინაგულთაშუა მეორადი ძგიდის დეფექტი, ღია არტერიული დაუნის სინდრომი</t>
  </si>
  <si>
    <t>ტოხოსაშვილი ალვი                          (განმცხ: ინგა ბირჩაშვილი)</t>
  </si>
  <si>
    <t xml:space="preserve"> 24/10/2012 </t>
  </si>
  <si>
    <t xml:space="preserve"> 56950000964</t>
  </si>
  <si>
    <t>გთმ, განუსაზღვრელი სიტუსი, ლევოკარდია, გარდამავალი ატრიოვენტრიკულური არხი არაბალანსირებული პარკუჭები</t>
  </si>
  <si>
    <t>პეტრიაშვილი 
ელიზაბეტ                                (განმცხ:  გიზო პეტრიაშვილი)</t>
  </si>
  <si>
    <t>15/11/2015</t>
  </si>
  <si>
    <t>01150102624</t>
  </si>
  <si>
    <t>გთმ პარკუჭთაშუა ძგიდის დეფექტი, ღია არტერიული სადინარი</t>
  </si>
  <si>
    <t>ახვლედიანი რევაზი                                   (განმცხ: ცირა ახვლედიანი)</t>
  </si>
  <si>
    <t xml:space="preserve"> 05/12/1997 </t>
  </si>
  <si>
    <t>53001061092</t>
  </si>
  <si>
    <t>გთმ, აორტო-პულმონური ფანჯარა, აორტის სარქველზედა და სარქვლოვანი სტენოზი</t>
  </si>
  <si>
    <t xml:space="preserve">შაინიძე მარიამი                   (განმცხ: ნინო ბუწუაშვილი)
</t>
  </si>
  <si>
    <t>26/11/2015</t>
  </si>
  <si>
    <t>01950103409</t>
  </si>
  <si>
    <t>გთმ. პარკუჭთაშუა ძგიდის დეფექტი, წინაგულთაშუა ძგიდის დეფექტი</t>
  </si>
  <si>
    <t>ჯორბენაძე გოგა                       (განმცხ: როსტომ ჯორბენაძე)</t>
  </si>
  <si>
    <t xml:space="preserve"> 26/03/2001 </t>
  </si>
  <si>
    <t xml:space="preserve"> 33001077885</t>
  </si>
  <si>
    <t>გთმ. აორტის კოარქტაცია, აორტის გოთური თაღი, აორტის ორკარედა სარქველი აღმავალი აორტის დილატაცია, ღია არტერიული სადინარი</t>
  </si>
  <si>
    <t>მახარაძე თამარი
(განმცხ: ნონა მოდებაძე)</t>
  </si>
  <si>
    <t>31/03/1991</t>
  </si>
  <si>
    <t>33001075224</t>
  </si>
  <si>
    <t>გთმ. წინაგულთაშუა ძგიდის დეფექტი, ფილტვის არტერიის სტენოზი</t>
  </si>
  <si>
    <t>იაკობაძე ნინო                              (განმცხ:  სოფიო კობალაძე)</t>
  </si>
  <si>
    <t xml:space="preserve"> 12/04/2012 </t>
  </si>
  <si>
    <t>01656012331</t>
  </si>
  <si>
    <t>გთმ. ფილტვის არტერიის ატრეზია, პარკუჭზედა ტაქიკარდია</t>
  </si>
  <si>
    <t>მაზიაშვილი ქეთევან    (განმცხ: ბესიკ მაზიაშვილი)</t>
  </si>
  <si>
    <t xml:space="preserve"> 29/03/2015 </t>
  </si>
  <si>
    <t xml:space="preserve"> 11250002827</t>
  </si>
  <si>
    <t>გთმ. ფუნქციურად ერთადერთი პარკუჭი-გულის მარჯვენამხრივი ჰიპოპლაზიის სინდრომი, ფილტვის არტერიის ატრეზია</t>
  </si>
  <si>
    <t>ღვინიაშვილი 
დემეტრე                                       (განმცხ: მარინა ჯობავა )</t>
  </si>
  <si>
    <t>10/02/2015</t>
  </si>
  <si>
    <t>01150080582</t>
  </si>
  <si>
    <t>გთმ. პარკუჭთაშუა ძგიდის დეფექტი, მარჯვენა პარკუჭის ჰიპოპლაზია, ფილტვის არტერიის სარქვლოვანი სტენოზი...</t>
  </si>
  <si>
    <t>ბერიაშვილი მათე
(განმცხ:  ჯაჭვაძე ნანი )</t>
  </si>
  <si>
    <t>15/04/2015</t>
  </si>
  <si>
    <t>01850085236</t>
  </si>
  <si>
    <t>გთმ. ფალოს ტეტრადა, ფილტვის არტერიის რგოლისა და ღეროს ჰიპოპლაზია, ღია არტერიული სადინარი</t>
  </si>
  <si>
    <t>ბარბაქაძე გიორგი                          (განმცხ: ირინე იუნატოვი)</t>
  </si>
  <si>
    <t xml:space="preserve"> 12/04/2010 </t>
  </si>
  <si>
    <t xml:space="preserve"> 01851007902</t>
  </si>
  <si>
    <t>ბერიაშვილი მათე                      (განმცხ: ნანი ჯაჭვაძე)</t>
  </si>
  <si>
    <t xml:space="preserve"> 15/04/2015 </t>
  </si>
  <si>
    <t>გთმ. ფალოს ტეტრადა, ფილტვის არტერიის რგოლისა და ღეროს ჰიპოპლაზია, ღია არტერიული სადინარი...</t>
  </si>
  <si>
    <t>გუჯეჯიანი ანასტასია                                   (განმცხ: მარიამ გუჯეჯიანი)</t>
  </si>
  <si>
    <t xml:space="preserve"> 20/02/2011 </t>
  </si>
  <si>
    <t xml:space="preserve"> 30201011652</t>
  </si>
  <si>
    <t>გთმ, პარკუჭთაშუა ძგიდის დეფექტი, წინაგულთაშუა ძგიდის დეფექტი</t>
  </si>
  <si>
    <t>გაბიტაძე ლაშა                            (განმცხ:  ზვიად გაბიტაძე)</t>
  </si>
  <si>
    <t xml:space="preserve"> 13/03/2015 </t>
  </si>
  <si>
    <t xml:space="preserve"> 61350029509</t>
  </si>
  <si>
    <t>გთმ. ფილტვის არტერიების ატრეზია. პარკუჭთაშუა ძგიდის დეფექტი, ღია არტერიული სადინარი</t>
  </si>
  <si>
    <t>წოწორია ნია
(განმცხ: ეკა მაისურაძე-წოწორია)</t>
  </si>
  <si>
    <t>01650089573</t>
  </si>
  <si>
    <t>გთმ, პარკუჭთაშუა ძგიდის დეფექტი. წინაგულთაშუა ძგიდის დეფექტი. შეგუბებითი გუ</t>
  </si>
  <si>
    <t>ბეგიაშვილი ნია
(განმცხ: ავთანდილ ბეგიაშვილი )</t>
  </si>
  <si>
    <t>31/10/2015</t>
  </si>
  <si>
    <t>01750101330</t>
  </si>
  <si>
    <t>გთმ. პარკუჭთშუა ზგიდის დეფექტი, ღია ოვალური ხვრელი</t>
  </si>
  <si>
    <t>პირველი ელენე                          (განმცხ: ედუარდ პირველი)</t>
  </si>
  <si>
    <t xml:space="preserve"> 06/10/2015 </t>
  </si>
  <si>
    <t xml:space="preserve"> 43750002652</t>
  </si>
  <si>
    <t>გთმ, პარკუჭთაშუა ძგიდის დეფექტი, შეგუბებითი გუ</t>
  </si>
  <si>
    <t>შაინიძე მაია                             (განმცხ:  რიტა შაინიძე)</t>
  </si>
  <si>
    <t xml:space="preserve"> 23/02/2014 </t>
  </si>
  <si>
    <t xml:space="preserve"> 40450002235</t>
  </si>
  <si>
    <t>გთმ. პარკუჭთაშუა ძგიდის დეფექტი, შეგუბებითი გუ</t>
  </si>
  <si>
    <t>ცისკაძე გიორგი                                (განმცხ:  მამუკა ცისკაძე)</t>
  </si>
  <si>
    <t xml:space="preserve"> 05/05/2011 </t>
  </si>
  <si>
    <t xml:space="preserve"> 11350001202</t>
  </si>
  <si>
    <t>გთმ პარკუჭთაშუა ძგიდის დეფექტი</t>
  </si>
  <si>
    <t>ნაჭყებია ელენე
(განმცხ:  გიორგი ჯიქია )</t>
  </si>
  <si>
    <t>13/10/2015</t>
  </si>
  <si>
    <t>60350043025</t>
  </si>
  <si>
    <t>გთმ ფალოს ტეტრადა, შეგუბებით გუ</t>
  </si>
  <si>
    <t>კობაიძე ბარბარე
(განმცხ: ნათელა ჩაჩიბაია)</t>
  </si>
  <si>
    <t>04/11/2015</t>
  </si>
  <si>
    <t>01550101715</t>
  </si>
  <si>
    <t>გთმ. ფილტვის არტერიის ატრეზია, პარკუჭთაშუა ძგიდის დეფექტი</t>
  </si>
  <si>
    <t>შაინიძე მაია                             (განმცხ:   ზურაბ  შაინიძე)</t>
  </si>
  <si>
    <t>გთმ. პარკუჭთაშუა ძგიდის დეფექტი, შეგუბებითი გუ, მცირე წრის ჰიპერტენზია</t>
  </si>
  <si>
    <t>ცხოვრებაშვილი ლიზა    (განმცხ:  ზვიად ცხოვრებაშვილი)</t>
  </si>
  <si>
    <t>27/11/2015</t>
  </si>
  <si>
    <t>59950015177</t>
  </si>
  <si>
    <t>გთმ. მაგისტრალური სისხლძარღვთა ტრანსპოზიცია, პარკუჭთაშუა ძგიდის დეფექტი, აორტის კოარქტაცია, შეგუბებითი გუ</t>
  </si>
  <si>
    <t>კობაიძე ბარბარე
(განმცხ: გოჩა კობაიძე )</t>
  </si>
  <si>
    <t>გთმ. ფილტვის არტერიის ატრეზია, პარკუჭთშუა ძგიდის დეფექტი, ღია ოვალური ხვრელი, აორტის მარჯვენა რკალი</t>
  </si>
  <si>
    <t>ბუდა დიმიტრი
(განმცხ:  გრიგოლი ბუდა )</t>
  </si>
  <si>
    <t>21/09/2011</t>
  </si>
  <si>
    <t>01753013134</t>
  </si>
  <si>
    <t>გთმ. ლევოკარდია, ატრიოვენტრიკულური დისკორდანტომა, მაგისტრალური სისხლძარღვთა გამოსვლა მარჯვენა პარკუჭიტან. პარკუჭთაშუა ძგიდი დეფექტი</t>
  </si>
  <si>
    <t>ნადირაძე ლევანი                       (განმცხ:  იური ნადირაძე)</t>
  </si>
  <si>
    <t xml:space="preserve"> 21/10/1992 </t>
  </si>
  <si>
    <t xml:space="preserve"> 35001122881</t>
  </si>
  <si>
    <t xml:space="preserve">ზაქარაძე სალომე              (განმცხ: ირმა ქარცივაძე )         </t>
  </si>
  <si>
    <t>გთმ. ფუნქციურად ერთადერთი პარკუჭი-სამკარედა სარქვლის ატრეზია, მარჯვენა პარკუჭის ჰიპოპლაზია, ფილტვის არტერიის ატრეზია</t>
  </si>
  <si>
    <t>გოგოლაური ნიკა 
(განმცხ: გურამ გოგოლაური)</t>
  </si>
  <si>
    <t>16/04/2014</t>
  </si>
  <si>
    <t>01350056060</t>
  </si>
  <si>
    <t>გთმ. აორტის რკალის წყვეტა. პარკუჭთაძუს ძგიდის დეფექტი, აორტის რგოლის ზომიერი ჰიპოპლაზია</t>
  </si>
  <si>
    <t>პატაშური ანუკი
(განმცხ:  ვლადიმერ პატაშური)</t>
  </si>
  <si>
    <t>01/12/2015</t>
  </si>
  <si>
    <t>01450103868</t>
  </si>
  <si>
    <t>გთმ. ფალოს ტეტრადა, ფილტვის არტერიის რგოლის მკვერთრი ჰიპოპლაზა / ატრეზია...</t>
  </si>
  <si>
    <t>ჯოხარიძე ირაკლი  
(განმცხ: ზაალ ჯოხარიძე)</t>
  </si>
  <si>
    <t>03/09/2015</t>
  </si>
  <si>
    <t>01450096500</t>
  </si>
  <si>
    <t>გთმ. სრული ატრიოვენტრიკულური არხი, წინაგულთაშუა ძგიდის დეფექტი</t>
  </si>
  <si>
    <t>დანელიანი ემილია
 (განმცხ: იზაბელა დანელიანი.)</t>
  </si>
  <si>
    <t>23/12/2009</t>
  </si>
  <si>
    <t>01957004901</t>
  </si>
  <si>
    <t>გთმ. პარკუჭთაშუა ძგიდის დეფექტი. მიტრალური სარქვლის პროლაფსი. მიტრალური სარქვლის ნაკლოვანება</t>
  </si>
  <si>
    <t xml:space="preserve">სამნიძე გულნარა </t>
  </si>
  <si>
    <t xml:space="preserve"> 19/02/1981 </t>
  </si>
  <si>
    <t xml:space="preserve"> 61006016410</t>
  </si>
  <si>
    <t>გთმ. ატრიოვენტრიკულური არხი-გარდამავალი ფორმა</t>
  </si>
  <si>
    <t xml:space="preserve"> ხუჭუა ვახტანგი</t>
  </si>
  <si>
    <t xml:space="preserve"> 16/12/1976 </t>
  </si>
  <si>
    <t>55001000252</t>
  </si>
  <si>
    <t>გთმ. პარკუჭთშუა ძგიდის დეფექტი, დეფექტის ქირურგიული დახურვის შ/მ. რეზიდუალური პარკუჭთაშუა ძგიდის დეფექტი</t>
  </si>
  <si>
    <t>დავითაძე ალექსანდრე</t>
  </si>
  <si>
    <t>07/01/2016</t>
  </si>
  <si>
    <t>61650034322</t>
  </si>
  <si>
    <t>გთმ. მაგისტრალურ სისხლარღვთა ტრანსპოზიცია, ინტაქტური პარკუჭთაშუა ძგიდე, წინაგულთაშუა ძგიდის დეფექტი, ღია არტერიული სადინარი</t>
  </si>
  <si>
    <t>სილაგაძე ქეთი 
(განმცხ:  ალექსანდრე სილაგაძე )</t>
  </si>
  <si>
    <t>12/01/2016</t>
  </si>
  <si>
    <t>01950106623</t>
  </si>
  <si>
    <t>გთმ, აორტის თაღის წყვეტა , აორტის კოარქტაცია, აორტის თაღის ჰიპოპლაზია, აორტის ორკარედა სარქველი, პარკუჭთაშუა ძგიდის დეფექტი, წინაგულთაშუა ძგიდის დეფექტი, ღია არტერიული სადინარი</t>
  </si>
  <si>
    <t>ყურშიტაშვილი გაბრიელ                               (განმცხ:  მიხეილ ყურშიტაშვილი)</t>
  </si>
  <si>
    <t>07/07/2015</t>
  </si>
  <si>
    <t>20750009680</t>
  </si>
  <si>
    <t>გთმ. ფალოს ტეტრადა, ღია ოვალური ხვრელი, ღია არტერიული სადინარი</t>
  </si>
  <si>
    <t>ბაღაშვილი ლუკა                           (განმცხ: მარიამ სინაცაშვილი)</t>
  </si>
  <si>
    <t xml:space="preserve"> 03/10/2003 </t>
  </si>
  <si>
    <t xml:space="preserve"> 01017046493</t>
  </si>
  <si>
    <t>გთმ. ფალოს ტეტრადა, ფილტვის არტერიის ატრეზია, ფილტვის არტერიის ღეროსა და ტოტების ჰიპოპლაზა...</t>
  </si>
  <si>
    <t>კაჯიროვა ემილია 
(განმცხ: შაჰინ კაჯიროვი)</t>
  </si>
  <si>
    <t>26/03/2008</t>
  </si>
  <si>
    <t>12350000236</t>
  </si>
  <si>
    <t>მამალაძე ნია
(განმცხ:ნათია გაგნიძე )</t>
  </si>
  <si>
    <t>30/04/2015</t>
  </si>
  <si>
    <t>61151005111</t>
  </si>
  <si>
    <t>გთმ. ფალოს ტეტრადა, ფილტვის არტერიის ატრეზია, ღია არტერიული სადინარი, წინაგულთაშუა ძგიდის დეფექტი. აორტის მარჯვენა რკალი</t>
  </si>
  <si>
    <t>აღნიაშვილი კატო     (განმცხ:  გიორგი აღნიაშვილი )</t>
  </si>
  <si>
    <t>17/06/2015</t>
  </si>
  <si>
    <t>01450089978</t>
  </si>
  <si>
    <t>სვიანაძე ელენე                        (განმცხ:პაატა სვიანაძე )</t>
  </si>
  <si>
    <t xml:space="preserve"> 16/12/2009 </t>
  </si>
  <si>
    <t xml:space="preserve"> 18350001417</t>
  </si>
  <si>
    <t>გთმ. ფალოს ტეტრადა, ფილტვის არტერიის რგოლისა და ღეროს ჰიპოპლაზია, აორტის მარჯვენა რკალი, ღია ოვალური ხვრელი, ღია არტერიული სადინარი...</t>
  </si>
  <si>
    <t>ქვრივიშვილი მარიამ     (განმცხ: თამარ სიხარულიძე)</t>
  </si>
  <si>
    <t>08/01/2016</t>
  </si>
  <si>
    <t>01550106414</t>
  </si>
  <si>
    <t>გთმ, აორტის თაღის ჰიპოპლაზია, აორტის კოარქტაცია, პარკუჭთაშუა ძგიდის დეფექტი, წინაგულთაშუა ძგიდის დეფექტი, აორტის ორკარედა სარქველი, ღია არტერიული სადინარი</t>
  </si>
  <si>
    <t>ხაჩატურიანი ალისა         (განმცხ: სამუელ ხაჩატურიანი)</t>
  </si>
  <si>
    <t>16/01/2016</t>
  </si>
  <si>
    <t>28450015029</t>
  </si>
  <si>
    <t>გთმ. ფილტვის არტერიის ტრეზია, ინტაქტური პარკუჭთაშუა ძგიდე, მარჯვენა პარკუჭის ზომიერი ჰიპოპლაზია, სამკარედა სარქვლის სტენოზი, კორონარული ფისტულა, წინაგულთაშუა ძგიდის დეფექტი, ღია არტერიული სადინარი</t>
  </si>
  <si>
    <t>ხუნწარია ბაჩუკი
(განმცხ:  ბაკურ ხუნწარია)</t>
  </si>
  <si>
    <t>28/11/2015</t>
  </si>
  <si>
    <t>39150009220</t>
  </si>
  <si>
    <t>გთმ. შეგუბებითი გუ, პარკუჭთაშუა ზგიდის დეფექტი, ღია ოვალური ხვრელი</t>
  </si>
  <si>
    <t xml:space="preserve">შენგელაია ხათუნა              (განმცხ: ირაკლი გვაზავა ) </t>
  </si>
  <si>
    <t xml:space="preserve"> 30/12/1977 </t>
  </si>
  <si>
    <t xml:space="preserve"> 62001002505</t>
  </si>
  <si>
    <t>გთმ წინაგულთაშუა ძგიდის დეფექტი. გუ</t>
  </si>
  <si>
    <t>შპს აკად. გ. ჩაფიძის  სახ.  გადაუდებელი კარდ. ცენტრი</t>
  </si>
  <si>
    <t>მაისაშვილი ანასტასია    (განმცხ:  თინათინ სხირტლაძე)</t>
  </si>
  <si>
    <t>06/12/2015</t>
  </si>
  <si>
    <t>01350104034</t>
  </si>
  <si>
    <t>გთმ. პარკუჭთაშუა ძგიდის დეფექტი, წინაგულთაშუა ძგიდის დეფექტი, ფილტვის არტერიის მარცხენა ტოტის ანომალური გამოსვლა ფილტვის არტერიის ღეროდან</t>
  </si>
  <si>
    <t>იველაშვილი ირაკლი   (განმცხ:  თინათინ მიქელაძე)</t>
  </si>
  <si>
    <t xml:space="preserve"> 04/09/2001 </t>
  </si>
  <si>
    <t xml:space="preserve"> 01024080578</t>
  </si>
  <si>
    <t>ქარცივაძე სანდრო
(განმცხ:  მირიან ქარცივაძე)</t>
  </si>
  <si>
    <t>24/09/2015</t>
  </si>
  <si>
    <t>61850032821</t>
  </si>
  <si>
    <t>გთმ. ფილტვის არტერიების ატრეზია, ინტაქტური პარკუჭთაშუა ძგიდე, ღია ოვალური ხვრელი, ღია არტერიული სადინარი, პულმონური ცირკულაცია, რაშკინდი</t>
  </si>
  <si>
    <t>ხარებავა ნიკოლოზი                              (განმცხ: ამირან ბჟალავა )</t>
  </si>
  <si>
    <t>28/03/2015</t>
  </si>
  <si>
    <t>39950008210</t>
  </si>
  <si>
    <t>გთმ. მაგისტრალურ სისხლარღვთა ტრანსპოზიცია, პარკუჭთაშუა ძგიდის დეფექტი, მარცხენა პარკუჭის დეფექტი, რაშკინდის პროცედურის შ/მ</t>
  </si>
  <si>
    <t xml:space="preserve">მულაძე გოჩა                         (განმცხ: ნინო მალაზონია)
</t>
  </si>
  <si>
    <t>12/04/2009</t>
  </si>
  <si>
    <t>01650002521</t>
  </si>
  <si>
    <t>გთმ. ღია არტერიული სადინარი - დიდი ზომის</t>
  </si>
  <si>
    <t>მარტიროსიანი ერნესტ</t>
  </si>
  <si>
    <t>14/01/1968</t>
  </si>
  <si>
    <t>01013021263</t>
  </si>
  <si>
    <t>გთმ წინაგულთაშუა ძგიდის მეორადი დეფექტი. ტრიკუსბიდალური სარქვლის უკმარისობა</t>
  </si>
  <si>
    <t xml:space="preserve">ზაღოშვილი გაბრიელი     (განმცხ:  დავით ზაღოშვილი)                                        </t>
  </si>
  <si>
    <t>18/01/2016</t>
  </si>
  <si>
    <t>01750107106</t>
  </si>
  <si>
    <t>გთმ. მაგისტრალურ სისხლძარღვთა ტრანსპოზიცია, ინტაქტური პარკუჭთშუა ძგიდე, ღია ოვალური ხვრელი, ღია არტერიული სადინარი</t>
  </si>
  <si>
    <t>ახალკაცი ნანკა
(განმცხ: ნათია სარალიძე)</t>
  </si>
  <si>
    <t>01350103776</t>
  </si>
  <si>
    <t>გთმ. პარკუჭთაშუა ძგიდის დეფექტი, მრავლობითი, შვეიცარული ყველის ტიპის, შეგუბებითი გუ</t>
  </si>
  <si>
    <t>ხოლაგაშვილი იასმინ     (განმცხ: ბადრი ხოლაგაშვილი)</t>
  </si>
  <si>
    <t>19/01/2016</t>
  </si>
  <si>
    <t>08150002648</t>
  </si>
  <si>
    <t>გთმ. მაგისტრალური სისხლძარღვთა გამოსვლა მარჯვენა პარკუჭიდან, პარკუჭთაშუა ძგიდის დეფექტი, ღია ოვალური ხვრელი, აორტის კოარქტაცია</t>
  </si>
  <si>
    <t>ჯორბენაძე გოგა                         (განმცხ: გოჩა ჯორბენაძე)</t>
  </si>
  <si>
    <t>გთმ. აორტის კოარქტაცია, აორტის გოთური თაღი, აორტის ორკარედა სარქველი, აღმავალი აორტის დილატაცია, ღია არტერიული სადინარი</t>
  </si>
  <si>
    <t>ქუთელია ცოტნე                            (განმცხ: ნუნუ გვაზავა )</t>
  </si>
  <si>
    <t xml:space="preserve"> 19/05/2004 </t>
  </si>
  <si>
    <t xml:space="preserve"> 51201031464</t>
  </si>
  <si>
    <t>ხაჩიშვილი გვანცა
(განმცხ:  ლელა გუშარაშვილი)</t>
  </si>
  <si>
    <t>15/03/2009</t>
  </si>
  <si>
    <t>01655003636</t>
  </si>
  <si>
    <t>მღებრიშვილი თენგო                                       (განმცხ: ბესიკი მღებრიშვილი)</t>
  </si>
  <si>
    <t>27/05/2013</t>
  </si>
  <si>
    <t>43450001937</t>
  </si>
  <si>
    <t>გელაშვილი ლუკა                                        (განმცხ: ხათუნა გელაშვილი)</t>
  </si>
  <si>
    <t>01/02/2002</t>
  </si>
  <si>
    <t>35001117059</t>
  </si>
  <si>
    <t>გთმ. აორტის სარქვლის სტენოზი</t>
  </si>
  <si>
    <t>ქაჯაია ჯეკო                              (განმცხ: მიმოზა ღვინჯილია)</t>
  </si>
  <si>
    <t xml:space="preserve"> 03/01/2014 </t>
  </si>
  <si>
    <t xml:space="preserve"> 01950048614</t>
  </si>
  <si>
    <t>გთმ. ღია არტერიული სადინარი, მიტრალური ნაკლოვანება</t>
  </si>
  <si>
    <t xml:space="preserve">გაბედავა რამაზი
</t>
  </si>
  <si>
    <t>27/08/2015</t>
  </si>
  <si>
    <t>19650011676</t>
  </si>
  <si>
    <t>გთმ. ფალოს ტეტრადა, ფილტვის არტერიის რგოლისა და ღეროს ჰიპოპლაზია, ღია ოვალური ხვრელი</t>
  </si>
  <si>
    <t>სპანდერაშვილი იოანე              (განმცხ:  როლანდი სპანდერაშვილი)</t>
  </si>
  <si>
    <t>02/03/2015</t>
  </si>
  <si>
    <t>01650082078</t>
  </si>
  <si>
    <t>გთმ. მაგისტრალურ სისხლძარღვთა ტრანსპოზიცია,  პარკუჭთშუა ძგიდის დეფექტი, ღია ოვალური ხვრელი, ღია არტერიული სადინარი, რაშკინდი პროცედურის შ/მ</t>
  </si>
  <si>
    <t>ახვლედიანი ლიზი                   (განმცხ:  ნანა ბენაშვილი )</t>
  </si>
  <si>
    <t xml:space="preserve"> 15/02/2012 </t>
  </si>
  <si>
    <t>01150014472</t>
  </si>
  <si>
    <t>გთმ. მაგისტრალურ სისხლძარღვთა გამოსვლა მარჯვენა პარკუჭიდან, პარკუჭთაშუა ძგიდის დეფექტი, ფილტვის არტერიის რგოლისა და ღეროს ჰიპოპლაზია, მაგისტრალურ სისხლძარღვთა დ-მალპოზიცია</t>
  </si>
  <si>
    <t>ბარამია ლიზი
(განმცხ: გიორგი ბარამია)</t>
  </si>
  <si>
    <t>26/01/2016</t>
  </si>
  <si>
    <t>01950107751</t>
  </si>
  <si>
    <t>გთმ. მაგისტრალურ სისხლძარღვთა ტრასნპოზიცია, პარკუჭთაშუა ძგიდე, ღია ოვალური ხვრელი, ღია არტერიული სადინარი</t>
  </si>
  <si>
    <t>ჯაჯანიძე დანიელი
(განმცხ: შალვა ჯაჯანიძე)</t>
  </si>
  <si>
    <t>19/06/2015</t>
  </si>
  <si>
    <t>13650003427</t>
  </si>
  <si>
    <t>გთმ. ფალოს ტეტრადა, აორტის მარჯვენა რკალი</t>
  </si>
  <si>
    <t>მსხვილიძე გიორგი         (განმცხ:  დავით მსხვილიძე)</t>
  </si>
  <si>
    <t xml:space="preserve"> 07/03/2009 </t>
  </si>
  <si>
    <t xml:space="preserve"> 03650000222</t>
  </si>
  <si>
    <t>შპს მ. იაშვილის სახ. ბავშვთა ცენტრალური საავადმყოფო</t>
  </si>
  <si>
    <t xml:space="preserve">გოგოხია თეონა </t>
  </si>
  <si>
    <t xml:space="preserve"> 29/10/1992 </t>
  </si>
  <si>
    <t xml:space="preserve"> 62004027277</t>
  </si>
  <si>
    <t>გთმ ღია არტერიული სადინარი</t>
  </si>
  <si>
    <t>ჯიჯელავა ალექსანდრე                               (განმცხ: ალიკა ჯიჯელავა)</t>
  </si>
  <si>
    <t>29/12/2015</t>
  </si>
  <si>
    <t>60550044287</t>
  </si>
  <si>
    <t>ზურნაჯიან ვარდანუშ                              (განმცხ: ელიშ ხურნაჯიან)</t>
  </si>
  <si>
    <t>05/11/1962</t>
  </si>
  <si>
    <t>07001033895</t>
  </si>
  <si>
    <t>გთმ, ატრივენტრიკულური არხი, მოციმციმე არითმია, შეგუბებითი გუ</t>
  </si>
  <si>
    <t>გამარჯობაშვილი 
თამარ                                          (განმცხ:  მამუკა ქათამაძე )</t>
  </si>
  <si>
    <t>14/05/2015</t>
  </si>
  <si>
    <t>61550030398</t>
  </si>
  <si>
    <t>ერემაძე ნინიკო</t>
  </si>
  <si>
    <t>14/09/1985</t>
  </si>
  <si>
    <t>19001027128</t>
  </si>
  <si>
    <t>სუპრავენტრიკულური პაროქსიზმული ტაქიკარდია გთმ , ფილტვის არტერიის ატრეზია, პ.შ.ძ. დეფექტი, მცირე წრის ჰიპერტენზია</t>
  </si>
  <si>
    <t>ყველაშვილი ნიკოლოზ                                   (განმცხ: გელა ყველაშვილი)</t>
  </si>
  <si>
    <t>19/12/2015</t>
  </si>
  <si>
    <t>59650015271</t>
  </si>
  <si>
    <t xml:space="preserve">ქარცივაძე სანდრო      (განმცხ:  მირიან ქარცივაძე )
</t>
  </si>
  <si>
    <t>გთმ. ფილტვის არტერიის ატრეზია. ღია ოვალური ხვრელი, ღია არტერიული სადინარი, რაშკინდის პროცედურის შ/პ</t>
  </si>
  <si>
    <t xml:space="preserve">ლომიძე ვიტალი                      (განმცხ: თორნიკე ლომიძე)
</t>
  </si>
  <si>
    <t>01550107232</t>
  </si>
  <si>
    <t>გთმ. ღია არტერიული სადინარი, შეგუბებითი გუ, ახალშობილთა რესპირატორული დისტრეს სინდრომი, დღენაკლულობის სხვა შემთხვევები, მცირე წონის ნაყოფი</t>
  </si>
  <si>
    <t>ელიაური თენგიზ                         (განმცხ: ნადია მეგრელიშვილი )</t>
  </si>
  <si>
    <t xml:space="preserve"> 20/08/2003 </t>
  </si>
  <si>
    <t>59001125785</t>
  </si>
  <si>
    <t>გთმ. მარჯვენა პარკუჭის ჰიპოფიზია, ღია ოვალური ხვრელი. რაშკინდის პროცედურის შ/პ...</t>
  </si>
  <si>
    <t>ზირაქაძე ციური                    (განმცხ: თეონა კოხოძე)</t>
  </si>
  <si>
    <t xml:space="preserve"> 18/07/2010 </t>
  </si>
  <si>
    <t xml:space="preserve"> 60950011019</t>
  </si>
  <si>
    <t>ნაჭყებია ელენე
(განმცხ: გიორგი ნაჭყებია)</t>
  </si>
  <si>
    <t>გთმ, ფალოს ტეტრადა. აორტის მარჯვენა რკალი, შეგუბებითი გუ</t>
  </si>
  <si>
    <t>მჭედლიძე ელენე     (განმცხ: გიორგი მჭედლიძე)</t>
  </si>
  <si>
    <t>16/08/2015</t>
  </si>
  <si>
    <t>18250005467</t>
  </si>
  <si>
    <t>გთმ. პარკუჭთაშუა ძგიდის დეფექტი, ღია ოვალური ხვრელი</t>
  </si>
  <si>
    <t>სოლოღაშვილი იოანე                                       (განმცხ:  ირაკლი სოლოღაშვილი)</t>
  </si>
  <si>
    <t>30/10/2015</t>
  </si>
  <si>
    <t>01550101255</t>
  </si>
  <si>
    <t>გთმ. პარკუჭთაშუა ძგიდი დეფექტი, ღია ოვალური ხვრელი, შეგუბებითი გუ</t>
  </si>
  <si>
    <t>გაჩეჩილაძე დემეტრე                                   (განმცხ: მალხაზ გაჩეჩილაძე.)</t>
  </si>
  <si>
    <t>25/01/2016</t>
  </si>
  <si>
    <t>01650107724</t>
  </si>
  <si>
    <t>გთმ. ღია არტერიული სადინარი, პარკუჭთაშუა ძგიდის დეფექტი, ახალშობილი სუნთქვის უკმარისობა</t>
  </si>
  <si>
    <t>ხიმშიაშვილი საბა                           (განმცხ: ციური ხიმშიაშვილი)</t>
  </si>
  <si>
    <t xml:space="preserve"> 08/07/2015 </t>
  </si>
  <si>
    <t xml:space="preserve"> 61950031215</t>
  </si>
  <si>
    <t>გთმ. ფალოს ტეტრადა, აორტის მარჯვენა რკალი. ფერადი გარსის კოლობომა</t>
  </si>
  <si>
    <t>1. ჯო ენის სახ. სამედიცინო ცენტრი                                       2. თსსუ გ. ჟვანიას სახ. პედიატრიის აკადემიური კლინიკა</t>
  </si>
  <si>
    <t>2400.00             
100.00</t>
  </si>
  <si>
    <t>მაისაშვილი ანასტასია             (განმცხ: თინათინ სხირტლაძე)</t>
  </si>
  <si>
    <t>გთმ. პარკუჭთაშუა ძგიდის დეფექტი, წინაგულთაშუა ძგიდის დეფექტი, ღია არტერიული სადინარი</t>
  </si>
  <si>
    <t>ფანცულაია მარიამი                                        (განმცხ: მაკა გაფრინდაშვილი)</t>
  </si>
  <si>
    <t xml:space="preserve"> 30/10/2011 </t>
  </si>
  <si>
    <t xml:space="preserve"> 38750003209</t>
  </si>
  <si>
    <t>გთმ, წინაგულთაშუა ძგიდის დეფექტი</t>
  </si>
  <si>
    <t>ნაზაროვი სარჯან
(განმცხ:  იმრან ნაზაროვი)</t>
  </si>
  <si>
    <t>30/07/2014</t>
  </si>
  <si>
    <t>28950012377</t>
  </si>
  <si>
    <t>კოსი იოაკიმე
(განმცხ:  ჯაბა კილაძე ჯო ენის სახელობის სამედიცინო ცენტრის თანამშრომელი)</t>
  </si>
  <si>
    <t>02/02/2016</t>
  </si>
  <si>
    <t>11450003019</t>
  </si>
  <si>
    <t>გთმ. მაგისტრალურ სისხლძარღვთა ტრანსპოზიცია, ინტაქტური პარკუჭთაშუა ძგიდე, ღია არტერიული სადინარი,ღია ოვალური ხვრელი</t>
  </si>
  <si>
    <t>ცაბაურაშვილი ნია
(განმცხ: მარიამ მამამთავრიშვილი )</t>
  </si>
  <si>
    <t>20/07/2015</t>
  </si>
  <si>
    <t>01950092609</t>
  </si>
  <si>
    <t>გთმ. სრული ატრიოვენტრიკულური არხი, შეგუბებითი გუ</t>
  </si>
  <si>
    <t>შპს ეი ბი სი ფარმაცია</t>
  </si>
  <si>
    <t>თათრიშვილი ლიანა</t>
  </si>
  <si>
    <t>19/08/1964</t>
  </si>
  <si>
    <t>01001072185</t>
  </si>
  <si>
    <t>გთმ აორტის სარქვლოვანი სტენოზი, აორტის კოარქტაცია</t>
  </si>
  <si>
    <t>დოხნაძე გაბრიელა
(განმცხ: ჯაბა კილაძე.  )</t>
  </si>
  <si>
    <t>25/07/2015</t>
  </si>
  <si>
    <t>01150093180</t>
  </si>
  <si>
    <t>გთმ. პარკუჭთაშუა ძგიდის დეფექტი. მარჯვენა პარკუჭის ზომიერი ჰიპოპლაზია, მიტრალური სარქვლის უკანა კარედის ნაპრალი მიტრალური სარქვლის ნაკლოვანება...</t>
  </si>
  <si>
    <t>კურტანიძე მარიამ                 (განმცხ: მალხაზ კურტანიძე )</t>
  </si>
  <si>
    <t xml:space="preserve"> 16/04/2015 </t>
  </si>
  <si>
    <t xml:space="preserve"> 18550005134</t>
  </si>
  <si>
    <t>გთმ. სრული ატრიოვენტრიკულური არხი, ღია არტერიული სადინარი, შეგუბებითი გუ, მცირე წრის ჰიპერტენზია</t>
  </si>
  <si>
    <t xml:space="preserve">ნოდარიძე ელენე </t>
  </si>
  <si>
    <t xml:space="preserve"> 23/03/2009 </t>
  </si>
  <si>
    <t xml:space="preserve"> 01354004419</t>
  </si>
  <si>
    <t>ბცდ. გთმ-ებშტეინის ანომალია, სმენის დაქვეითება</t>
  </si>
  <si>
    <t>შპს აუდიოლოგიის ეროვნული ცენტრი</t>
  </si>
  <si>
    <t xml:space="preserve">მამალაძე ნია                               (განმცხ:  ნათია გაგნიძე)
</t>
  </si>
  <si>
    <t>გთმ. ფილტვის არტერიის ატრეზია, პარკუჭთაშუა ძგიდის დეფექტი. ღია არტერიული სადინარი...</t>
  </si>
  <si>
    <t>ზაქარაძე სალომე                          (განმცხ: ირმა ქარცივაძე)</t>
  </si>
  <si>
    <t>გთმ. ფუნქციურად ერთადერთი პარკუჭი-სამკარედა სარქვლის ატრეზია, მარჯვენა პარკუჭის ჰიპოპლაზია, ფილტვის ატრეზია, წინაგულთაშუა ძგიდის დეფექტი, წინაგულთაშუა ძგიდე...</t>
  </si>
  <si>
    <t>გარსევანიშვილი ლუკა     (განმცხ: ნიკოლოზ გარსევანიშვილი)</t>
  </si>
  <si>
    <t>09/02/2016</t>
  </si>
  <si>
    <t>01350108855</t>
  </si>
  <si>
    <t>გთმ. მაგისტრალურ სისხლძარღვთა ტრანსპოზიცია, პარკუჭთაშუა ძგიდის დეფექტი, ღია არტერიული სადინარი</t>
  </si>
  <si>
    <t>ამონაშვილი ანდრია              (განმცხ:  ეკა ფირცხალავა )</t>
  </si>
  <si>
    <t>18/05/2015</t>
  </si>
  <si>
    <t>01850087582</t>
  </si>
  <si>
    <t>გთმ. პარკუჭთშუა ძგოდოს დეფექტი</t>
  </si>
  <si>
    <t xml:space="preserve">ქამხაძე სანდრო                        (განმცხ: ირა წიქარიშვილი)
</t>
  </si>
  <si>
    <t>16/10/2015</t>
  </si>
  <si>
    <t>01750100152</t>
  </si>
  <si>
    <t>ხატანაშვილი ნინო 
 (განმცხ:  მირზა ჯიჯავაძე )</t>
  </si>
  <si>
    <t>11/02/1985</t>
  </si>
  <si>
    <t>13001029669</t>
  </si>
  <si>
    <t>გთმ სამკარედა სარქვლის ატრეზია, წინაგულთაშუა ძგიდის დეფექტი.</t>
  </si>
  <si>
    <t>პავლიაშვილი ალექსანდრე                              (განმცხ:  ელგუჯა პავლიაშვილი)</t>
  </si>
  <si>
    <t xml:space="preserve"> 22/01/1994 </t>
  </si>
  <si>
    <t>24001044304</t>
  </si>
  <si>
    <t>გთმ, ვალსალვის სინუსის ანევრიზმა / ანევრიზმის რუპტურა</t>
  </si>
  <si>
    <t>ჯაფარიძე ანნა (განმცხ:  კორნელი ჯაფარიძე)</t>
  </si>
  <si>
    <t>01150107253</t>
  </si>
  <si>
    <t>გთმ მაგისტრალურ სისხლძარღვთა ტრანსპოზიცია, პარკუჭთაშუა ძგიდის დეფექტი</t>
  </si>
  <si>
    <t>ბალიაშვილი ნანა                       (განმცხ: დავით ბალიაშვილი)</t>
  </si>
  <si>
    <t xml:space="preserve"> 21/03/2005 </t>
  </si>
  <si>
    <t xml:space="preserve"> 43201047205</t>
  </si>
  <si>
    <t>გთმ. აორტის სარქვლის მაღალი  ნაკლოვანება. ფილტვის ჰიპერტენზია</t>
  </si>
  <si>
    <t>თეზიკოვი დემეტრე                                  (განმცხ:  მალხაზი იაშაღაშვილი)</t>
  </si>
  <si>
    <t>18/03/2013</t>
  </si>
  <si>
    <t>01250027082</t>
  </si>
  <si>
    <t>გთმ წინაგულთაშუა ძგიდის დეფექტი</t>
  </si>
  <si>
    <t>შეყილაძე ანდრია                        (განმცხ: დარეჯან მახათაძე)</t>
  </si>
  <si>
    <t xml:space="preserve"> 04/12/2015 </t>
  </si>
  <si>
    <t xml:space="preserve"> 59850015205</t>
  </si>
  <si>
    <t>სიხარულიძე 
ნიკოლოზ                                (გსნმცხ: ლევან გურგენაძე)</t>
  </si>
  <si>
    <t>61550033122</t>
  </si>
  <si>
    <t>გთმ. პარკუჭთაშუა ძგიდის დეფექტი. ახალშობილთა ცერებრული იშემია</t>
  </si>
  <si>
    <t>ხელაძე რევაზ                            (განმცხ: მაია ხელაძე )</t>
  </si>
  <si>
    <t xml:space="preserve"> 29/09/2007 </t>
  </si>
  <si>
    <t xml:space="preserve"> 01801113350</t>
  </si>
  <si>
    <t>გთმ, პარკუჭთაშუა და წინაგულთაშუა ძგიდის დეფექტი</t>
  </si>
  <si>
    <t>ლომაია ალექსანდრე                            (განმცხ: ნანა შენგელია)</t>
  </si>
  <si>
    <t>14/02/2016</t>
  </si>
  <si>
    <t>39550009548</t>
  </si>
  <si>
    <t>გთმ. მაგისტრალურ სისხლძარღვთა ტრანსპოზიცია, ინტაქტური პარკუჭთაშია ძგიდე, ღია ოვალური ხვრელი, ღია არტერიული სადინარი</t>
  </si>
  <si>
    <t>ქვრივიშვილი მარიამ</t>
  </si>
  <si>
    <t>გთმ. პარკუჭთაშუა ძგიდის დეფექტი, ღია ოვალური ხვრელი, აორტის თაღის ჰიპოპლაზია</t>
  </si>
  <si>
    <t>დევაძე ხატია                            (განმცხ:  პლატონ ხასია)</t>
  </si>
  <si>
    <t xml:space="preserve"> 06/01/1984 </t>
  </si>
  <si>
    <t>58001005057</t>
  </si>
  <si>
    <t>გთმ. ფილტვის არტერიის ატრეზია, პარკუჭთაშუა ძგიდის დეფექტი, აორტის სარქცლის სტენოზი, აორტის სარქვლის ნაკლოვანება</t>
  </si>
  <si>
    <t>პაპავა ელისაბედი                              (განმცხ:  გოგი ხუჭუა)</t>
  </si>
  <si>
    <t>25/09/2013</t>
  </si>
  <si>
    <t>60450030030</t>
  </si>
  <si>
    <t>გთმ, ნაწილობრივი ატრიოვენტრიკულური არხი</t>
  </si>
  <si>
    <t>მამულაძე გიორგი                        (განმცხ: თამარ გოგიბერიძე)</t>
  </si>
  <si>
    <t xml:space="preserve"> 11/06/1999 </t>
  </si>
  <si>
    <t xml:space="preserve"> 61006075329</t>
  </si>
  <si>
    <t xml:space="preserve">ტლაშაძე ხატია                         (განმცხ:  ნოდარ ტლაშაძე) </t>
  </si>
  <si>
    <t xml:space="preserve"> 06/11/2002 </t>
  </si>
  <si>
    <t xml:space="preserve"> 59001110851</t>
  </si>
  <si>
    <t>გთმ. მაგისტრალურ სისხლძარღვთა გამოსვლა მარჯვენა პარკუჭიდან, პარკუჭთაშუა ძგიდის დეფექტი, ფილტვის არტერიის სარქველზედა სტენოზი...</t>
  </si>
  <si>
    <t>მკრტჩიან ვარუჟან               (განმცხ:  არკად გარსევანიშვილი)</t>
  </si>
  <si>
    <t>32950002686</t>
  </si>
  <si>
    <t>გთმ ფუნქციურად ერთადერთი პარკუჭი, მარჯვენამხრივი ჰიპოპლაზიის სინდრომი, ფილტვის არტერიის ატრეზია, პარკუჭთა ძგიდის დეფექტი, ღია არტერიული სადინარი</t>
  </si>
  <si>
    <t xml:space="preserve">ტაბლიაშვილი ამბროსი </t>
  </si>
  <si>
    <t xml:space="preserve"> 27/11/1944 </t>
  </si>
  <si>
    <t>01030041325</t>
  </si>
  <si>
    <t>გთმ, აორტის კოარქტაცია, აორტის  სარქვლის რეგურგიტაცია</t>
  </si>
  <si>
    <t>ასკურავა ნინი
(განმცხ:  ფრიდონ გიგოლაშვილი )</t>
  </si>
  <si>
    <t>17/10/2011</t>
  </si>
  <si>
    <t>35150007847</t>
  </si>
  <si>
    <t>ნაცვლიშვილი ნონა    (განმცხ: მაია ყამარაული)</t>
  </si>
  <si>
    <t xml:space="preserve"> 03/10/1989 </t>
  </si>
  <si>
    <t xml:space="preserve"> 36001043908</t>
  </si>
  <si>
    <t>გთმ, პარკუჭთაშუა ძგიდის დეფექტი, ბაქ ენდიკარდიტის შ/მ</t>
  </si>
  <si>
    <t>გიორგაძე ლუკა
(განმცხ: ნუგზარი გიორგაძე )</t>
  </si>
  <si>
    <t>17/02/2016</t>
  </si>
  <si>
    <t>33250005471</t>
  </si>
  <si>
    <t>გთმ. მაგისტრალურ სისხლძარღვთა ტრანსპოზიცია-ინტაქტური პარკუჭთაშუა ძგიდე, ღია ოვალური ხვრელი, ღია არტერიული სადინარი</t>
  </si>
  <si>
    <t xml:space="preserve">სვანიძე ნინო                            (განმცხ:  იური სვანიძე)
</t>
  </si>
  <si>
    <t>16/01/2008</t>
  </si>
  <si>
    <t>01424098251</t>
  </si>
  <si>
    <t xml:space="preserve">პოღოსიან შაქრო
</t>
  </si>
  <si>
    <t>14/10/2005</t>
  </si>
  <si>
    <t>33101084974</t>
  </si>
  <si>
    <t>მჭედლიშვილი მათე</t>
  </si>
  <si>
    <t>13/07/2011</t>
  </si>
  <si>
    <t>01756007537</t>
  </si>
  <si>
    <t>გთმ, ღია ოვალური ხვრელი</t>
  </si>
  <si>
    <t>მჭედლიშვილი ნიკოლოზ</t>
  </si>
  <si>
    <t>19/08/2014</t>
  </si>
  <si>
    <t>01750066443</t>
  </si>
  <si>
    <t xml:space="preserve">მჭედლიძე ელენე
</t>
  </si>
  <si>
    <t>გთმ. პარკუჭთაშუა ძგიდის დეფექტი, მარცხენა პარკუჭის გასასვლელი ტრაქტის ობსტრუქცია, ღია არტერიული სადინარი, ღია ოვალური ხვრელი</t>
  </si>
  <si>
    <t>ფარცვანია ივიკო</t>
  </si>
  <si>
    <t>06/02/2013</t>
  </si>
  <si>
    <t>39550004940</t>
  </si>
  <si>
    <t>ცოფურაშვილი ბარბარე</t>
  </si>
  <si>
    <t>21/02/2016</t>
  </si>
  <si>
    <t>01950109736</t>
  </si>
  <si>
    <t>გთმ, ფილტვის არტერიის სარქვლის ატრეზია-ინტაქტური პარკუჭთაშუა ძგიდე, ღია არტერიული სადინარი, ღია არტერიულ სადინარზე დამოკიდებული პულმონური ცირკულაცია, ღია ოვალური ხვრელი</t>
  </si>
  <si>
    <t xml:space="preserve">ღოღაძე მარიამი
</t>
  </si>
  <si>
    <t>28/08/2013</t>
  </si>
  <si>
    <t>39650005789</t>
  </si>
  <si>
    <t>გთმ, პარკუჭთაშუა ძგიდის დეფექტი, აორტის სარქვლის ნაკლოვანება</t>
  </si>
  <si>
    <t xml:space="preserve">გოგელია მამუკა
</t>
  </si>
  <si>
    <t>01350082042</t>
  </si>
  <si>
    <t>გთმ პარკუჭოვან-სისხლძარღვოვანი კავშირის დარღვევა, პარკუჭთაშუა ძგიდის დეფექტი, წინაგულთაშუა ძგიდის დეფექტი, აორტის სარქვლის თანადყოლილი სტენოზი</t>
  </si>
  <si>
    <t xml:space="preserve">მელიასანოვა ნანორი </t>
  </si>
  <si>
    <t xml:space="preserve"> 20/08/2005 </t>
  </si>
  <si>
    <t xml:space="preserve"> 61504075329</t>
  </si>
  <si>
    <t>გთმ. გულის თანდაყოლილი ანომალია დაუზუსტებელი</t>
  </si>
  <si>
    <t xml:space="preserve">მიქელაძე ნოდარ
</t>
  </si>
  <si>
    <t>19/06/2014</t>
  </si>
  <si>
    <t>01950061318</t>
  </si>
  <si>
    <t>გთმ. აორტის სარქვლის სუბვალვულარული სტენოზი, ფილტვის არტერიების ტოტების ჰიპერპლაზია</t>
  </si>
  <si>
    <t xml:space="preserve">თურქია ანი </t>
  </si>
  <si>
    <t xml:space="preserve"> 06/11/2003 </t>
  </si>
  <si>
    <t xml:space="preserve"> 37001059081</t>
  </si>
  <si>
    <t>გთმ. ფუნქციურად ერთადერთი პარკუჭი, სრული ანტრიოვენტრიკულური არხი, არაბალანსირებული პარკუჭები...</t>
  </si>
  <si>
    <t>ყველაშვილი ნიკოლოზ</t>
  </si>
  <si>
    <t>გთმ. ფალოს ტეტრადა, აორტის მარჯვენა რკალი, ღია ოვალური ხვრელი, შეგუბებითი გუ</t>
  </si>
  <si>
    <t>ბილიხოძე მარიამი</t>
  </si>
  <si>
    <t>02/07/2013</t>
  </si>
  <si>
    <t>33450003699</t>
  </si>
  <si>
    <t>გთმ ნაწილობრივი ატრიოვენტრიკულური არხი</t>
  </si>
  <si>
    <t xml:space="preserve">პატაშური ანუკი
</t>
  </si>
  <si>
    <t>გთმ ფალოს ტეტრადა, ფილტვის არტერიის რგოლის ღეროს და ტოტების მკვეთრი ჰიპოპლაზია, აორტო-პულმონური კოლატერალები</t>
  </si>
  <si>
    <t xml:space="preserve">სარქისოვა მარინა
</t>
  </si>
  <si>
    <t>05/10/2011</t>
  </si>
  <si>
    <t>01456008948</t>
  </si>
  <si>
    <t>სეფაშვილი მარიამ</t>
  </si>
  <si>
    <t>06/06/2007</t>
  </si>
  <si>
    <t>45001032611</t>
  </si>
  <si>
    <t>გთმ. აორტის სარქვლის თანდაყოლილი სტენოზი</t>
  </si>
  <si>
    <t xml:space="preserve">ხიმშიაშვილი საბა </t>
  </si>
  <si>
    <t>გთმ ფალოს ტეტრადა, ღია ოვალური ხვრელი</t>
  </si>
  <si>
    <t xml:space="preserve">მუმლაძე ბორის
</t>
  </si>
  <si>
    <t>03/10/1970</t>
  </si>
  <si>
    <t>28001041184</t>
  </si>
  <si>
    <t>გთმ. წინაგულთაშუა ძგიდის დეფექტი, მიტრალური სარქვლის ნაკლოვანება, წინაგულების ფიბრილაცია პერმანენტული ფორმა. გუ</t>
  </si>
  <si>
    <t>შპს მაღალი სამედიცინო ტექნოლოგიების ცენტრი, საუნივერსიტეტო კლინიკა</t>
  </si>
  <si>
    <t xml:space="preserve">ფარტენაძე ხატია
</t>
  </si>
  <si>
    <t>13/01/2015</t>
  </si>
  <si>
    <t>61550028606</t>
  </si>
  <si>
    <t xml:space="preserve">გუჯეჯიანი ანასტასია
</t>
  </si>
  <si>
    <t>12/02/2016</t>
  </si>
  <si>
    <t>01550109197</t>
  </si>
  <si>
    <t>გთმ. ღია არტერიული სადინარი, სამკარიანი სარქვლის ნაკლოვანება, წინაგულთაშუა ძგიდის დეფექტი. ღია ოვალური ხვრელი</t>
  </si>
  <si>
    <t>მეტრეველი დანიელ</t>
  </si>
  <si>
    <t>05/02/2016</t>
  </si>
  <si>
    <t>01550108980</t>
  </si>
  <si>
    <t>ქათამაძე მათე</t>
  </si>
  <si>
    <t xml:space="preserve"> 25/08/2015 </t>
  </si>
  <si>
    <t>60650042074</t>
  </si>
  <si>
    <t>გთმ, სრული ანტრიოვენტრიკულური არხი, შეგუბებითი გუ, მეიოზური გაუთიშველობა</t>
  </si>
  <si>
    <t>ჯოხარიძე ირაკლი</t>
  </si>
  <si>
    <t>გთმ. სრული ატრიოვენტრიკულური არხი, წინაგულთაშუა მეორადი ძგიდის დეფექტი</t>
  </si>
  <si>
    <t xml:space="preserve">ოქრუაძე მარიამი
</t>
  </si>
  <si>
    <t>21/09/2014</t>
  </si>
  <si>
    <t>21150001321</t>
  </si>
  <si>
    <t xml:space="preserve">ქევხიშვილი ქეთევანი </t>
  </si>
  <si>
    <t xml:space="preserve"> 11/11/2011 </t>
  </si>
  <si>
    <t xml:space="preserve"> 01750012670</t>
  </si>
  <si>
    <t>გთმ. ატრიოვენტრიკულური დისკორდანტობა, პარკუჭთაშუა ზგიდის დეფექტი შერწყმული...</t>
  </si>
  <si>
    <t>სპანდერაშვილი იოანე</t>
  </si>
  <si>
    <t>გთმ, მაგისტრალურ სისხლძარღვთა ტრანპოზიცია, პარკუჭთაშუა ძგიდის დეფექტი, ფილტვის არტერიის სარქვლოვანი სტენოზი</t>
  </si>
  <si>
    <t xml:space="preserve">კეკელიძე მეგი
</t>
  </si>
  <si>
    <t>10/09/2014</t>
  </si>
  <si>
    <t>33150004611</t>
  </si>
  <si>
    <t>გთმ. ფალოს ტეტრადა, ფილტვის არტერიის რგოლისა და ღეროს ჰიპოპლაზია, ფილტვის არტერიის მარცხენა ტოტის სტენოზი, ქოშინ-ციანოზური შეტევა</t>
  </si>
  <si>
    <t>ქურასბედიანი ანა</t>
  </si>
  <si>
    <t>05/07/2015</t>
  </si>
  <si>
    <t>60350041100</t>
  </si>
  <si>
    <t xml:space="preserve">გთმ. პარკუჭთაშუა ძგიდის დეფექტი, </t>
  </si>
  <si>
    <t xml:space="preserve">უგულავა ანა
</t>
  </si>
  <si>
    <t>02/03/2016</t>
  </si>
  <si>
    <t>60350045321</t>
  </si>
  <si>
    <t>გთმ, მარცხენა წილების ჰიპოპლაზიის სინდრომი-სრული ატრიოვენტრიკულური არხი, ღია არტერიული სადინარი. გუ</t>
  </si>
  <si>
    <t xml:space="preserve">გურული ლუკა
</t>
  </si>
  <si>
    <t>03/10/2012</t>
  </si>
  <si>
    <t>11450001724</t>
  </si>
  <si>
    <t xml:space="preserve">გაგუა მონიკა </t>
  </si>
  <si>
    <t xml:space="preserve">26/11/1995 </t>
  </si>
  <si>
    <t xml:space="preserve"> 62702007774</t>
  </si>
  <si>
    <t xml:space="preserve">გვასალია მარიამ
</t>
  </si>
  <si>
    <t>16/09/2015</t>
  </si>
  <si>
    <t>01550097670</t>
  </si>
  <si>
    <t>გთმ. ფილტვის არტერიის სარქვლის თანდაყოლილი სტენოზი</t>
  </si>
  <si>
    <t xml:space="preserve">ქობალია ბარბარე
</t>
  </si>
  <si>
    <t>11/07/2015</t>
  </si>
  <si>
    <t>01850091859</t>
  </si>
  <si>
    <t>გთმ პარკუჭთაშუა ძგიდის დეფექტი, პარკუჭთაშუა ძგიდის დეფექტის  ტრანსატრიალური დახურვა</t>
  </si>
  <si>
    <t>ბარბაქაძე სტეფანე                          (განმცხ: დავით ბარბაქაძე)</t>
  </si>
  <si>
    <t xml:space="preserve"> 08/01/2010 </t>
  </si>
  <si>
    <t>01757005017</t>
  </si>
  <si>
    <t>გთმ. ფუნქციურად ერთადერთი პარკუჭი-სამკარედა სარქვლის ატრეზია, პარკუჭთაშუა ძგიდის დეფექტი</t>
  </si>
  <si>
    <t xml:space="preserve">ბოლოზიანი ალბერტ </t>
  </si>
  <si>
    <t xml:space="preserve"> 02/07/1987 </t>
  </si>
  <si>
    <t xml:space="preserve"> 22001010472</t>
  </si>
  <si>
    <t>გთმ ღია არტერიული სადინარი, მცირე წრის ჰიპერტენზია</t>
  </si>
  <si>
    <t xml:space="preserve">ფაცურია ლუკა
</t>
  </si>
  <si>
    <t>17/10/1999</t>
  </si>
  <si>
    <t>26001037014</t>
  </si>
  <si>
    <t>გთმ. ფალოს ტეტრადა, რადიკალური კორექციის შ/მ, ფილტვის არტერიის ნაკლოვანება</t>
  </si>
  <si>
    <t xml:space="preserve">მამადაშვილი მარიამ </t>
  </si>
  <si>
    <t xml:space="preserve"> 25/07/2015 </t>
  </si>
  <si>
    <t xml:space="preserve"> 01850093185</t>
  </si>
  <si>
    <t xml:space="preserve">გავაშელიშვილი თეკლა </t>
  </si>
  <si>
    <t xml:space="preserve"> 15/11/2013 </t>
  </si>
  <si>
    <t xml:space="preserve"> 01650044906</t>
  </si>
  <si>
    <t>გთმ, პარკუჭთშუა ძგიდის დეფექტი, ღია არტერიული სადინარი, ტრაქეოსტომის შ/მ</t>
  </si>
  <si>
    <t xml:space="preserve">გიორგაძე დემეტრე
</t>
  </si>
  <si>
    <t>07/03/2016</t>
  </si>
  <si>
    <t>01150110753</t>
  </si>
  <si>
    <t>გთმ, გულის მარცხენა წილების ჰიპოპლაზიის სინდრომი-მიტრალური  სარქვლის ჰიპოპლაზია, წინაგულთაშუა ძგიდის დეფექტი, ღია არტერიული სადინარი, ღია ოვალური ხვრელი</t>
  </si>
  <si>
    <t>დეკანოიძე ნინი</t>
  </si>
  <si>
    <t>13/05/2015</t>
  </si>
  <si>
    <t>38950005720</t>
  </si>
  <si>
    <t>გთმ, სრული ანტრიოვენტრიკულური არხი, შეგუბებითი გუ, დაუნის სინდრომი</t>
  </si>
  <si>
    <t>ჩხეიძე ნინი</t>
  </si>
  <si>
    <t xml:space="preserve"> 27/11/2006 </t>
  </si>
  <si>
    <t>60301165170</t>
  </si>
  <si>
    <t>გთმ. აორტის კოარქტაცია</t>
  </si>
  <si>
    <t xml:space="preserve">ერემაძე ნინიკო </t>
  </si>
  <si>
    <t xml:space="preserve"> 14/09/1985 </t>
  </si>
  <si>
    <t xml:space="preserve"> 19001027128</t>
  </si>
  <si>
    <t>სუპრავენტრიკულური პაროქსიზმული ტაქიკარდია, პარკუჭოვანი ტაქიკარდია, გთმ, პულმონური ჰიპერტენზია</t>
  </si>
  <si>
    <t xml:space="preserve">მკრტჩიან ვარუჟან
</t>
  </si>
  <si>
    <t>გთმ. ფუნციურად ერთადერთი პარკუჭი-სამკარედა სარქვლის ატრეზია, პარკუჭთშუა ძგიდის დეფექტი</t>
  </si>
  <si>
    <t>ხარებავა ნიკოლოზი</t>
  </si>
  <si>
    <t>გთმ. მაგისტრალურ სისხლძარღვთა ტრანსპოზიცია, პარკუჭთაშუა ძგიდის დეფექტი, ღია ოვალური ხვრელი</t>
  </si>
  <si>
    <t xml:space="preserve">რუაძე ნანიკო </t>
  </si>
  <si>
    <t xml:space="preserve"> 03/03/2015 </t>
  </si>
  <si>
    <t xml:space="preserve"> 20150009146</t>
  </si>
  <si>
    <t>გუსეინოვი ქამალ</t>
  </si>
  <si>
    <t>04/08/2015</t>
  </si>
  <si>
    <t>01450093936</t>
  </si>
  <si>
    <t>გთმ. აორტის თანდაყოლილი ანომალიები</t>
  </si>
  <si>
    <t xml:space="preserve">საიტოვ ჯემალი
</t>
  </si>
  <si>
    <t>19/02/2016</t>
  </si>
  <si>
    <t>60550045145</t>
  </si>
  <si>
    <t>გთმ, ღია არტერიული სადინარი, აორტის რკალიზ და ფილტვის არტერიის შორის არსებული თანდაყოლილი სადინარის დახურვა</t>
  </si>
  <si>
    <t xml:space="preserve">რუხაია ბარბარე </t>
  </si>
  <si>
    <t xml:space="preserve"> 20/03/2013 </t>
  </si>
  <si>
    <t xml:space="preserve"> 29750001457</t>
  </si>
  <si>
    <t xml:space="preserve">გთმ. ღია არტერიული სადინარი, </t>
  </si>
  <si>
    <t xml:space="preserve">ქამადაძე სანდრო
</t>
  </si>
  <si>
    <t>61750034814</t>
  </si>
  <si>
    <t>გთმ. პარკუჭთშუა ძგიდის დეფექტი მრავლობითი, მარჯვენა პარკუჭის ჰიპოპლაზია, ღია ოვალური ხვრელი</t>
  </si>
  <si>
    <t xml:space="preserve">მეტრეველი ანასტასია </t>
  </si>
  <si>
    <t xml:space="preserve"> 21/07/2014 </t>
  </si>
  <si>
    <t xml:space="preserve"> 29450001591</t>
  </si>
  <si>
    <t xml:space="preserve">ბიჭაშვილი ცოტნე </t>
  </si>
  <si>
    <t>გთმ. დაუნის სინდრომი</t>
  </si>
  <si>
    <t xml:space="preserve">აბდულაევა აიტაჩ </t>
  </si>
  <si>
    <t xml:space="preserve"> 17/06/2002 </t>
  </si>
  <si>
    <t xml:space="preserve"> 12001098993</t>
  </si>
  <si>
    <t>გთმ. ფილტვის არტერიის ატრეზია, პარკუჭთაშუა ძგიდის დეფექტი, მარჯვენა პარკუჭის ანევრიზმა, სარქველშემცველი კონდუიტის სტენოზი</t>
  </si>
  <si>
    <t xml:space="preserve">რამაზოღლი ისმაილ </t>
  </si>
  <si>
    <t xml:space="preserve"> 23/01/2011 </t>
  </si>
  <si>
    <t xml:space="preserve"> 59101137834</t>
  </si>
  <si>
    <t xml:space="preserve">მერებაშვილი მარიამ </t>
  </si>
  <si>
    <t xml:space="preserve"> 03/11/2013 </t>
  </si>
  <si>
    <t xml:space="preserve"> 59150011068</t>
  </si>
  <si>
    <t>გთმ. პარკუჭთშუა ძგიდის დეფექტი, დისკრეტული სუბაორტული მემბრანა, მარცხენა ზედა ღრუ ვენა</t>
  </si>
  <si>
    <t>მამულაშვილი ალექსანდრა</t>
  </si>
  <si>
    <t>14/03/2016</t>
  </si>
  <si>
    <t>01950111198</t>
  </si>
  <si>
    <t>გთმ. მაგისტრალურ სისხლძარღვთა ტრანპოზიცია-ინტრაქტული პარკუჭთაშუა ძგიდე, ღია არტერიული სადინარი</t>
  </si>
  <si>
    <t>სოხატერი მერიემი</t>
  </si>
  <si>
    <t>27/03/2014</t>
  </si>
  <si>
    <t>75338000134</t>
  </si>
  <si>
    <t>გთმ. პარკუჭთაშუა ძგიდის დეფექტი. ღია ოვალური ხვრელი</t>
  </si>
  <si>
    <t>იშხნელიძე ემზარ</t>
  </si>
  <si>
    <t>16/11/2006</t>
  </si>
  <si>
    <t>61201095665</t>
  </si>
  <si>
    <t>გთმ. აორტის სარქველზედა სტენოზი-დისკრეტული სუბაორტული მემბრანა</t>
  </si>
  <si>
    <t>ზურნაჯიან ვარდანუშ</t>
  </si>
  <si>
    <t>გთმ. ატრიოვენტრიკულური არხი, მოციმციმე არითმია, შეგუბებითი გუ, ოტოსკლეროზი</t>
  </si>
  <si>
    <t xml:space="preserve">კაპანაძე თინათინ
</t>
  </si>
  <si>
    <t>12/07/2004</t>
  </si>
  <si>
    <t>60701160840</t>
  </si>
  <si>
    <t>გთმ. პარკუჭთშუა ძგიდის დეფექტი, აორტის სარქვლის ნაკლოვანება</t>
  </si>
  <si>
    <t xml:space="preserve">პატარიძე ანამარია
</t>
  </si>
  <si>
    <t>18850005611</t>
  </si>
  <si>
    <t>გთმ, ღია არტერიული სადინარი, აორტის რკალის და ფილტვის არტერიის შორის არსებული თანდაყოლილი სადინარის დახურვა</t>
  </si>
  <si>
    <t>დევდარიანი გიორგი</t>
  </si>
  <si>
    <t>18/02/2016</t>
  </si>
  <si>
    <t>01950109686</t>
  </si>
  <si>
    <t>წიქორიძე ნიკოლოზ</t>
  </si>
  <si>
    <t>01/09/2010</t>
  </si>
  <si>
    <t>35250005244</t>
  </si>
  <si>
    <t>მეყანწიშვილი ლევან</t>
  </si>
  <si>
    <t>18/07/2004</t>
  </si>
  <si>
    <t>01201103462</t>
  </si>
  <si>
    <t>გთმ. ფილტვის ვენების ნაწილობრივი ანომალური დრენაჟი</t>
  </si>
  <si>
    <t xml:space="preserve">ბაქრაძე ანამარია </t>
  </si>
  <si>
    <t xml:space="preserve"> 04/09/2015 </t>
  </si>
  <si>
    <t xml:space="preserve"> 60650042274</t>
  </si>
  <si>
    <t>გთმ. პარკუჭთშუა ძგიდის დეფექტი. ღია ოვალური ხვრელი</t>
  </si>
  <si>
    <t xml:space="preserve">მესხია გაბრიელ
</t>
  </si>
  <si>
    <t>19/09/2015</t>
  </si>
  <si>
    <t>01950097938</t>
  </si>
  <si>
    <t>გთმ. სიტუს სოლიტუსი, დექტროკარდია, ფუნქციურად ერთადერთი პარკუჭიორმაგი შეცვლით, წინაგულთაშუა ძგიდის დეფექტი, ფილტვის არტერიის რგოლისა და ღეროს ჰიპოპლაზია</t>
  </si>
  <si>
    <t xml:space="preserve">ნიკოლაძე მარიამი
</t>
  </si>
  <si>
    <t>13/01/2016</t>
  </si>
  <si>
    <t>60650044570</t>
  </si>
  <si>
    <t>გთმ. ღია არტერიული სადინარი, წინაგულთაშუა ძგიდის დეფექტი. სუნთქვის მწ უკმარისობა</t>
  </si>
  <si>
    <t xml:space="preserve">დუმბაძე ლუკა </t>
  </si>
  <si>
    <t xml:space="preserve"> 06/08/2013 </t>
  </si>
  <si>
    <t xml:space="preserve"> 61250020447</t>
  </si>
  <si>
    <t>გთმ ფალოს ტეტრადა. აორტის მარჯვენა რკალი, ქოშინ-ციანოზური შეტევები</t>
  </si>
  <si>
    <t>მედულაშვილი ლანა</t>
  </si>
  <si>
    <t>21/04/2015</t>
  </si>
  <si>
    <t>01950085538</t>
  </si>
  <si>
    <t>გთმ. ფალოს ტეტრადა, ფილტვის არტერიის რგოლისა და ღეროს ჰიპოპლაზია</t>
  </si>
  <si>
    <t xml:space="preserve">ბერიშვილი ნინო
</t>
  </si>
  <si>
    <t>20/07/2014</t>
  </si>
  <si>
    <t>01350063781</t>
  </si>
  <si>
    <t>გთმ. ფუნქციურად ერთადერთი პარკუჭი-სამკარედა სარქვლის ატრეზია, ფილტვის არტერიის ატრეზია, ღია არტერიული სადინარი</t>
  </si>
  <si>
    <t>შარაბიძე გაბრიელი</t>
  </si>
  <si>
    <t>16/03/2016</t>
  </si>
  <si>
    <t>61350035353</t>
  </si>
  <si>
    <t>გთმ, აორტის კოარქტაცია, აორტის თაღის ჰიპოპლაზია პარკუჭთაშუა ძგიდის დეფექტი, ღია არტერიული სადინარი, აორტის ორკარედა სარქველი, ღია ოვალური ხვრელი, დენდი-უოკერის სინდრომი</t>
  </si>
  <si>
    <t>ზაალიშვილი მარიამი</t>
  </si>
  <si>
    <t>30/01/2016</t>
  </si>
  <si>
    <t>20150010661</t>
  </si>
  <si>
    <t>გთმ, პარკუჭთაშუა ძგიდის დეფექტი</t>
  </si>
  <si>
    <t>ჯაფარიძე დიმიტრი</t>
  </si>
  <si>
    <t xml:space="preserve"> 09/10/2004 </t>
  </si>
  <si>
    <t>01101105655</t>
  </si>
  <si>
    <t>გთმ. წინაგულთაშუა ძგიდის დეფექტის დახურვა</t>
  </si>
  <si>
    <t>გულაღაშვილი გიორგი</t>
  </si>
  <si>
    <t>28/05/1957</t>
  </si>
  <si>
    <t>01013010347</t>
  </si>
  <si>
    <t xml:space="preserve"> მწ მი, აორტო კორონარული შუნტირება, გუ, ა/ჰ  გთმ.</t>
  </si>
  <si>
    <t xml:space="preserve">უღრელიძე ანი
</t>
  </si>
  <si>
    <t>01/01/2016</t>
  </si>
  <si>
    <t>60450044325</t>
  </si>
  <si>
    <t>გთმ, ფალოს ტეტრადა, ფილტვის არტერიის რგოლის, ღეროს და ტოტების მკვეთრი ჰიპოპლაზია, ღია ოვალურის ხვრელი, ღია არტერიული სადინარი</t>
  </si>
  <si>
    <t>გურგენიშვილი ზურაბი</t>
  </si>
  <si>
    <t>21/08/1984</t>
  </si>
  <si>
    <t>13001016223</t>
  </si>
  <si>
    <t>გთმ წინაგულთაშუა  ძგიდის დეფექტი.შუნტის მიმართულება დეფექტზე მარცხნიდან მარჯვნივ</t>
  </si>
  <si>
    <t>ქობალია დალი</t>
  </si>
  <si>
    <t>17/12/2015</t>
  </si>
  <si>
    <t>19750012596</t>
  </si>
  <si>
    <t>ნასიბოვი დინარ</t>
  </si>
  <si>
    <t>29/10/2015</t>
  </si>
  <si>
    <t>10150006589</t>
  </si>
  <si>
    <t>გთმ. ფალოს ტეტრადა</t>
  </si>
  <si>
    <t>გთმ, პარკუჭთაშუა ძგიდის დეფექტი, მიტრალური სარქვლის ნაკლოვანება, მარცხენა ზედა ღრუ ვენა, შეგუბებითი გუ</t>
  </si>
  <si>
    <t xml:space="preserve">ნოზაძე მიშიკო
</t>
  </si>
  <si>
    <t>24/03/2016</t>
  </si>
  <si>
    <t>01250111973</t>
  </si>
  <si>
    <t>გთმ. მაგისტრალურ სისხლძარღვთა გამოსვლა მარჯვენა პარკუჭიდან. ფუნქციურად ერთადერთი პარკუჭი, ღია არტერიული სადინარი, ღია ოვალური ხვრელი, ფილტვის ვენების ნაწილობრივი ანომალური დრენაჟი</t>
  </si>
  <si>
    <t xml:space="preserve">დიმიტრიადი გიორგი </t>
  </si>
  <si>
    <t xml:space="preserve"> 21/05/1980 </t>
  </si>
  <si>
    <t xml:space="preserve"> 61003006325</t>
  </si>
  <si>
    <t>გთმ. ფილტვის არტერიის ატრეზია, პარკუჭთშუა ძგიდის დეფექტი, წინაგულთაშუა ძგიდის დეფექტი</t>
  </si>
  <si>
    <t>შეშაბერიძე თორნიკე</t>
  </si>
  <si>
    <t>08/03/1995</t>
  </si>
  <si>
    <t>47001041410</t>
  </si>
  <si>
    <t>გთმ. აორტის ფუნქციურად ორკარედა სარქველი, აორტის სარქვლის სტენოზი, აორტის სარქვლის ნაკლოვანება, აღმავალი აორტის დილატაცია</t>
  </si>
  <si>
    <t xml:space="preserve">ბუჩუკური მარიამი
</t>
  </si>
  <si>
    <t>31/12/2011</t>
  </si>
  <si>
    <t>01853015042</t>
  </si>
  <si>
    <t>გთმ. პარკუჭთაშუა ძგიდის დეფექტი. რადიკალური კორექციის შ/მ</t>
  </si>
  <si>
    <t>1. ჯო ენის სახ. სამედიცინო ცენტრი                         2. შპს ავერსი ფარმა</t>
  </si>
  <si>
    <t>125.00                
130.00</t>
  </si>
  <si>
    <t>ედიშერაშვილი კატო</t>
  </si>
  <si>
    <t>26/10/2015</t>
  </si>
  <si>
    <t>01650100969</t>
  </si>
  <si>
    <t xml:space="preserve">ბერაია ბარბარე
</t>
  </si>
  <si>
    <t>31/01/2016</t>
  </si>
  <si>
    <t>39450009486</t>
  </si>
  <si>
    <t>გთმ, სრული ატრიოვენტრიკულური არხი, ღია არტერიული სადინარი, შეგუბებითი გუ</t>
  </si>
  <si>
    <t xml:space="preserve">კაკუბავა გაბრიელ </t>
  </si>
  <si>
    <t xml:space="preserve"> 01750063920</t>
  </si>
  <si>
    <t>გთმ. ფალოს ტეტრადა, ფილტვის არტერიის რგოლისა და ღეროს ჰიპოპლაზია, ფილტვის არტერიის ბიფურკაცია და მარცხენა ტოტის სტენოზი, ღია არტერიული სადინარი</t>
  </si>
  <si>
    <t xml:space="preserve">გოგსაძე გოგიტა
</t>
  </si>
  <si>
    <t>18/06/2011</t>
  </si>
  <si>
    <t>01150010151</t>
  </si>
  <si>
    <t xml:space="preserve">ზაქარაძე სალომე </t>
  </si>
  <si>
    <t>გთმ. ფუნქციურად ერთადერთი პარკუჭი, სამკარედა სარქვლის ატრეზია, პარკუჭის ჰიპოპლაზია, ფილტვის არტერიის ატრეზია, წინაგულთაშუა ძგიდის დეფექტი</t>
  </si>
  <si>
    <t>1. ჯო ენის სახ. სამედიცინო ცენტრი                               2. თსსუ გ. ჟვანიას სახ. პედიატრიის აკადემიური კლინიკა</t>
  </si>
  <si>
    <t>125.00                                             
110.00</t>
  </si>
  <si>
    <t xml:space="preserve">ბოლაშვილი ქეთევან </t>
  </si>
  <si>
    <t xml:space="preserve"> 02/04/1948 </t>
  </si>
  <si>
    <t xml:space="preserve"> 40001022528</t>
  </si>
  <si>
    <t>გთმ წინაგულთაშუა ძგიდის დეფექტი. გულის მარჯვენა ღრუების კათეტერიზაცია. გუ. ა/ჰ.</t>
  </si>
  <si>
    <t>ლუკიანოვა კსენია</t>
  </si>
  <si>
    <t>09/03/2016</t>
  </si>
  <si>
    <t>01750111234</t>
  </si>
  <si>
    <t>გთმ ფუნქციურად ერთადერთი პარკუჭი-მიტრალური სარქვლის ჰიჰოპლაზია, მარცხენა პარკუჭის ჰიპოპლაზია, წინაგულთაშუა ძგიდის დეფექტი...</t>
  </si>
  <si>
    <t>თამარაშვილი მარიამი</t>
  </si>
  <si>
    <t>05/11/2010</t>
  </si>
  <si>
    <t>01752005970</t>
  </si>
  <si>
    <t>გთმ, ღია არტერიული სადინარი, შუნტის მიმართულება დეფექტზე მარცხნიდან მარჯვნივ, მიტრალური სარქვლის ნაკლოვანება</t>
  </si>
  <si>
    <t xml:space="preserve">ხურცია დინო </t>
  </si>
  <si>
    <t xml:space="preserve"> 17/03/1999 </t>
  </si>
  <si>
    <t xml:space="preserve"> 62002005662</t>
  </si>
  <si>
    <t>გთმ , სამკარედა სარქვლის ატრეზია, პარკუჭთაშუა ძგიდის დეფექტი, ფილტვის არტერიის რგოლისა და ღეროს ჰიპოპლაზია, გლენის ანასტომოზისა და ატრიოსეპტექტპომიის შ/მ, ფონტენის ოპერაციის შ/მ</t>
  </si>
  <si>
    <t>1. სს ჯიპისი                                         2. ჯო ენის სახ. სამედიცინო ცენტრი</t>
  </si>
  <si>
    <t>280.77                      125.00</t>
  </si>
  <si>
    <t>100.00
125.00</t>
  </si>
  <si>
    <t xml:space="preserve">გოლიაძე გიორგი
</t>
  </si>
  <si>
    <t>19/07/1985</t>
  </si>
  <si>
    <t>01008024376</t>
  </si>
  <si>
    <t>გთმ, ღია ოვალური ხვრელი, კრიპტოგენური იშემიური ინსულტი თ/ტ მარჯვენა წინა არტერიის აუზში იშემიური ინფარქტის კერით პარასაგიტალურად სარტყლისებრ ხვეულში და შუბლის წილში მედიალურად</t>
  </si>
  <si>
    <t xml:space="preserve">გაბუნია დავით
</t>
  </si>
  <si>
    <t>28/01/2016</t>
  </si>
  <si>
    <t>75422000367</t>
  </si>
  <si>
    <t>გთმ, მაგისტრალურ სისხლძარღვთა ტრანსპოზიცია, რესტრიქციული პარკუჭთაშუა ძგიდის დეფექტი, ღია ოვალური ხვრელი, ღია არტერიული სადინარი</t>
  </si>
  <si>
    <t>გასანოვი ალექსანდრე</t>
  </si>
  <si>
    <t>02/10/2003</t>
  </si>
  <si>
    <t>15001020491</t>
  </si>
  <si>
    <t>გთმ, ორღრუიანი მარჯვენა პარკუჭი, პარკუჭთშუა ძგიდის დეფექტი</t>
  </si>
  <si>
    <t>ხეთერელი ნუკრი</t>
  </si>
  <si>
    <t xml:space="preserve"> 08/02/2002 </t>
  </si>
  <si>
    <t>01024064535</t>
  </si>
  <si>
    <t>ძიმისტარიშვილი 
ავთანდილ</t>
  </si>
  <si>
    <t>18/05/2009</t>
  </si>
  <si>
    <t>60350004694</t>
  </si>
  <si>
    <t>გთმ. მაგისტრალურ სისხლძარღვთა ტრანსპოზიცია, პარკუჭთშუა ძგიდის დეფექტი, ფილტვის არტერიის რგოლისა და ღეროს ჰიპოპლაზია</t>
  </si>
  <si>
    <t xml:space="preserve">შავლიაშვილი საბა </t>
  </si>
  <si>
    <t xml:space="preserve">24/05/2008 </t>
  </si>
  <si>
    <t>01951000323</t>
  </si>
  <si>
    <t>გთმ, პარკუჭთაშუა ძგიდის დეფექტი, მარჯვენა პარკუჭის გასასვლელი ტრაქტის მსუბუქად გამოხატული ობსტრუქცია</t>
  </si>
  <si>
    <t xml:space="preserve">გიორგაძე ლუკა
</t>
  </si>
  <si>
    <t>გთმ, მაგისტრალურ სისხლძარვთა ტრანსპოზიცია- ინტაქტური პარკუჭთაშუა ძგიდე, ღია ოვალური ხვრელი, ღია არტერიული სადინარი, წინაგულთაშუა ძგიდის დეფექტი</t>
  </si>
  <si>
    <t xml:space="preserve">ალესკეროვი მარიამი </t>
  </si>
  <si>
    <t xml:space="preserve">28/05/2015 </t>
  </si>
  <si>
    <t>01350088398</t>
  </si>
  <si>
    <t>გთმ. ფილტვის არტერიის საქრვლოვანი სტენოზი, წინაგულთაშუა ძგიდის დეფექტი</t>
  </si>
  <si>
    <t xml:space="preserve">ვარდანიძე ქრისტინე  </t>
  </si>
  <si>
    <t xml:space="preserve">03/08/2000  </t>
  </si>
  <si>
    <t>53001059129</t>
  </si>
  <si>
    <t>გთმ სრული ატრიოვენტრიკულური არხი, წინაგულთაშუა ძგიდის დეფექტი, პარკუჭთაშუა ძგიდიე დეფექტი, საერთო ატრიოვენტრიკულური სარქვლის ნაკლოვანება</t>
  </si>
  <si>
    <t>ნარეშელაშვილი ანა</t>
  </si>
  <si>
    <t>02/06/2013</t>
  </si>
  <si>
    <t>504678874 (აშშ-ს მოქალაქე)</t>
  </si>
  <si>
    <t>გთმ, წინაგულთაშუა ძგიდის დეფექტი, ფილტვის არტერიის სტენოზი</t>
  </si>
  <si>
    <t xml:space="preserve">ასანიძე დანიელ
</t>
  </si>
  <si>
    <t>21/10/2015</t>
  </si>
  <si>
    <t>01250100591</t>
  </si>
  <si>
    <t>გთმ, პარკუჭთშუა ძგიდის დეფექტი, ღია ოვალური ხვრელი, სუნთვის მწ უკმარისობა. შეგუბებითი გუ</t>
  </si>
  <si>
    <t>მურაკაშვილი ალექსანდრე</t>
  </si>
  <si>
    <t>12/09/2015</t>
  </si>
  <si>
    <t>16750000966</t>
  </si>
  <si>
    <t>გთმ. პარკუჭთაშუა ძგიდის დეფექტი, მარჯვენა პარკუჭის ჰიპოპლაზია, ღია არტერიული სადინარი, შეგუბებითი გუ, სუნთქვის მწ უკმარისობა, პნევმონია</t>
  </si>
  <si>
    <t xml:space="preserve">ღამბარაშვილი საბა </t>
  </si>
  <si>
    <t xml:space="preserve">26/06/2014 </t>
  </si>
  <si>
    <t>59850012372</t>
  </si>
  <si>
    <t>გთმ, მაგისტრალურ სისხლძარღვთა გამოსვლა მარჯვენა პარკუჭიტან, ღია არტერიული სადინარი, შეგუბებითი გუ, ღია არტერიული სადინრის ქირურგიული დახურვის შ/მ</t>
  </si>
  <si>
    <t xml:space="preserve">ცუცქირიძე რეზო
</t>
  </si>
  <si>
    <t>03/04/2016</t>
  </si>
  <si>
    <t>18450006049</t>
  </si>
  <si>
    <t>გთმ. ღია არტერიული სადინარი, დღენაკლულობის სხვა შემთხვევები, წინაგულთაშუა ძგიდის დეფექტი, სხვა მცირე წონის ნაყოფი დაბადებისას</t>
  </si>
  <si>
    <t>შოშიაშვილი მარიამი</t>
  </si>
  <si>
    <t>17/08/2015</t>
  </si>
  <si>
    <t>01250095077</t>
  </si>
  <si>
    <t>გთმ. ატრიოვეტრიკულური არხი, მარცხენა ზედა ღრუ ვენა</t>
  </si>
  <si>
    <t xml:space="preserve">ბუთხუზი გაბრიელ
</t>
  </si>
  <si>
    <t>14/04/2016</t>
  </si>
  <si>
    <t>01750113470</t>
  </si>
  <si>
    <t>გთმ. მაგისტრალურ სისხლძარღვთა გამოსვლა მარჯვენა პარკუჭიდან, პარკუჭთაშუა ძგიდის დეფექტი, ღია არტერიული სადინარი, ღია ოვალური ხვრელი</t>
  </si>
  <si>
    <t>გელოვანი არჩილ</t>
  </si>
  <si>
    <t>01150110793</t>
  </si>
  <si>
    <t>გთმ, ფილტვის ვენების ტოტალური ანომალური დრენაჟი, ღია ოვალური ხვრელი შეგუბებითი გუ</t>
  </si>
  <si>
    <t xml:space="preserve">გიორგაძე ანა
</t>
  </si>
  <si>
    <t>22/06/2015</t>
  </si>
  <si>
    <t>61950030987</t>
  </si>
  <si>
    <t>გთმ. წინაგულთაშუა ძგიდის დეფექტი, ღია არტერიული სადინარი</t>
  </si>
  <si>
    <t xml:space="preserve">მიქიაშვილი თომა </t>
  </si>
  <si>
    <t xml:space="preserve">14/03/2016 </t>
  </si>
  <si>
    <t>01750111474</t>
  </si>
  <si>
    <t xml:space="preserve">გთმ, პარკუჭთაშუა ძგიდის დეფექტი, ღია ოვალური ხვრელი, შეგუბებითი გუ   </t>
  </si>
  <si>
    <t>ხაჩატურიანი ანდრია</t>
  </si>
  <si>
    <t>10850006395</t>
  </si>
  <si>
    <t>გთმ, ფილტვის არტერიის სტენოზი, ღია არტერიული სადინარი</t>
  </si>
  <si>
    <t>კაპანაძე თინათინ</t>
  </si>
  <si>
    <t>გთმ, პარკუჭთაშუა ძგიდის დეფექტი, აორტული სარქვლის ნაკლოვანება, მარცხენა ზედა ღრუ ვენა, მარკვენა პარკუჭის გასასვლელი ტრქტის ობსტრუქცია</t>
  </si>
  <si>
    <t>თათხიშვილი ელენე</t>
  </si>
  <si>
    <t>27/03/2016</t>
  </si>
  <si>
    <t>61750035482</t>
  </si>
  <si>
    <t>გთმ, ღია არტერიული სადინარი, ახალშობილის სუნთქვითი უკმარისობა, წინაგულთაშუა ძგიდიე დეფექტი, ახალშობილთა ცერებრული იშემია, სეფსისი დაუზუსტებელი</t>
  </si>
  <si>
    <t>იანტბელიძე ელიკო</t>
  </si>
  <si>
    <t>02/09/1985</t>
  </si>
  <si>
    <t>59002004961</t>
  </si>
  <si>
    <t>გთმ, აორტის კოარქტაცია.</t>
  </si>
  <si>
    <t xml:space="preserve">კორძაია ელენე </t>
  </si>
  <si>
    <t xml:space="preserve">11/10/2015 </t>
  </si>
  <si>
    <t>61450033039</t>
  </si>
  <si>
    <t>მესხია გაბრიელ</t>
  </si>
  <si>
    <t>situs solitus, გთმ, დექტროკარდია, ფუნქციურად ერთადერთი პარკუჭი, პარკუჭთშუა ძგიდის დეფექტი, ბილატერალური ზემო ღრუ ვენა, აორტის თაღის ჰიპოპლაზია და ფილტვის ატრეზიის სტენოზი, აორტის რეკოარქტაცია</t>
  </si>
  <si>
    <t>გთმ, პარკუჭთაშუა ძგიდის დეფექტი, ღია ოვალური ხვრელი</t>
  </si>
  <si>
    <t xml:space="preserve">მუმლაძე მარიამი
</t>
  </si>
  <si>
    <t>17/02/2012</t>
  </si>
  <si>
    <t>01153016274</t>
  </si>
  <si>
    <t>გთმ, პარკუჭთშუა ძგიდის დეფექტი, ანევრიზმული წარმონაქმნი პარკუჭთშუა ძგიდის მემბრანოზული ნაწილში</t>
  </si>
  <si>
    <t>თევდორაშვილი ანამარია</t>
  </si>
  <si>
    <t>05/04/2014</t>
  </si>
  <si>
    <t>47850003958</t>
  </si>
  <si>
    <t xml:space="preserve">ცხოვრებაშვილი ლიზა </t>
  </si>
  <si>
    <t xml:space="preserve">27/11/2015 </t>
  </si>
  <si>
    <t xml:space="preserve">გთმ, მაგისტრალურ სისხლძარღვთა ტრანსპოზიცია, პარკუჭთშუა ძგიდის დეფექტი,მარჯვენა პარკუჭის ჰიპოპლაზია, </t>
  </si>
  <si>
    <t>ნაროზაშვილი თომა</t>
  </si>
  <si>
    <t>03/03/2016</t>
  </si>
  <si>
    <t>01550110522</t>
  </si>
  <si>
    <t>გთმ. მარჯვენა პარკუჭის გამოსავალი ხვრელის გაორება, ახალშობილთა სხვა რესპირაციული დისტრესი, ფილტვის არტერიის სტენოზი, პარკუჭთაშია ძგიდის დეფექტი</t>
  </si>
  <si>
    <t>წითაშვილი სესილი</t>
  </si>
  <si>
    <t>16/02/2016</t>
  </si>
  <si>
    <t>01750109372</t>
  </si>
  <si>
    <t>გთმ, პარკუჭთშუა ძგიდის დეფექტი, ღია არტერიული სადინარი.</t>
  </si>
  <si>
    <t xml:space="preserve">ამპლეევ გოგა
</t>
  </si>
  <si>
    <t>გთმ, მაგისტრალურ სისხლძარღვთა გამოსვლა მარჯვენა პარკუჭიტან, პარკუჭთშუა ძგიდის დეფექტი, ღია არტერიული სადინარი, აორტის მარჯვენა რკალი...</t>
  </si>
  <si>
    <t xml:space="preserve">11/06/2014 </t>
  </si>
  <si>
    <t>25450003649</t>
  </si>
  <si>
    <t>გთმ, situs solitus, მეზოკარდია, ღია არტერიული სადინარი</t>
  </si>
  <si>
    <t xml:space="preserve">ბარამიძე ლაშა </t>
  </si>
  <si>
    <t xml:space="preserve">08/03/2000 </t>
  </si>
  <si>
    <t>61008019794</t>
  </si>
  <si>
    <t>გთმ. აორტის სარქვლის ნაკლოვანება, კვანძოვანი ჩიყვი, ეუთირეოზი</t>
  </si>
  <si>
    <t>ბერიშვილი ნინო</t>
  </si>
  <si>
    <t>გთმ, ფუნქციურად ერთადერთი პარკუჭი-საკმარედა სარქვლის ატრეზია, ფილტვის არტერიის ატრეზია, ღია არტერიული სადინარი</t>
  </si>
  <si>
    <t>ქავთარაძე მარიამი</t>
  </si>
  <si>
    <t>20/11/2015</t>
  </si>
  <si>
    <t>61750033706</t>
  </si>
  <si>
    <t>გთმ, ატრიოვენტრიკულური არხი, გარდამავალი ფორმა</t>
  </si>
  <si>
    <t>ბარდანაშვილი თემური</t>
  </si>
  <si>
    <t>01550110932</t>
  </si>
  <si>
    <t>გთმ შეგუბებითი გუ, ფუნქციურად ერთადერთი პარკუჭი-სამკარედა სარქვლის ატრეზია, მარჯვენა პარკუჭის დეფექტი, წინაგულთაშუა ძგიდიე დეფექტი</t>
  </si>
  <si>
    <t xml:space="preserve">ნასიბოვი სურათ
</t>
  </si>
  <si>
    <t>12/01/1996</t>
  </si>
  <si>
    <t>28001115058</t>
  </si>
  <si>
    <t>შპს თბილისის გულისა და სისხლძარღვთა კლინიკა</t>
  </si>
  <si>
    <t xml:space="preserve">ფაცურია სოფიკო
</t>
  </si>
  <si>
    <t>29/07/2013</t>
  </si>
  <si>
    <t>01250036338</t>
  </si>
  <si>
    <t>კახნიაშვილი 
თამარ</t>
  </si>
  <si>
    <t>04/02/2016</t>
  </si>
  <si>
    <t>01450108527</t>
  </si>
  <si>
    <t>გეთია ანასტასია</t>
  </si>
  <si>
    <t>28/11/2013</t>
  </si>
  <si>
    <t>60550031240</t>
  </si>
  <si>
    <t>ბეჟუაშვილი ეკატერინე</t>
  </si>
  <si>
    <t>10/12/2014</t>
  </si>
  <si>
    <t>01350075691</t>
  </si>
  <si>
    <t>გთმ. სრული ატრიოვენტრიკულური არხი, შეგუბებითი გუ, სამენი მილის თანდაყოლილი არარსებობა</t>
  </si>
  <si>
    <t xml:space="preserve">ქასრაძე გაბრიელი
</t>
  </si>
  <si>
    <t>27/04/2016</t>
  </si>
  <si>
    <t>01550114373</t>
  </si>
  <si>
    <t>გთმ, ფილტვის არტერიის ატრეზია, პარკუჭთაშუა ძგიდის დეფექტი, ღია არტერიული სადინარი, წინაგულთა ძგიდის დეფექტი</t>
  </si>
  <si>
    <t>ლელუაშვილი ნიკოლოზ</t>
  </si>
  <si>
    <t xml:space="preserve"> 10/03/2013 </t>
  </si>
  <si>
    <t>01750026415</t>
  </si>
  <si>
    <t>გთმ, ფილტვის არტერიის ატრეზია, პარკუჭთაშუა ძგიდის დეფექტი, ღია ოვალური ხვრელი, პარკუჭთაშუა ძგიდის დეფექტის დახურვის სრული უნიფოკალიზაციის შ/მ...</t>
  </si>
  <si>
    <t>ჯაფარიძე თემური</t>
  </si>
  <si>
    <t>11/12/2013</t>
  </si>
  <si>
    <t>38250004916</t>
  </si>
  <si>
    <t>გთმ. პარკუჭთაშუა ძგიდის დეფექტი, ფილტვის არტერიის შევიწროების შ/მ</t>
  </si>
  <si>
    <t>მეტრეველი გიორგი</t>
  </si>
  <si>
    <t>08/11/2015</t>
  </si>
  <si>
    <t>60850043446</t>
  </si>
  <si>
    <t xml:space="preserve">ბორაშვილი ანა </t>
  </si>
  <si>
    <t xml:space="preserve">06/06/2010 </t>
  </si>
  <si>
    <t>01852004894</t>
  </si>
  <si>
    <t xml:space="preserve">გთმ. აორტის კოარქტაცია, აორტის ორკარედა სარქველი, აორტის კოარქტაციის კორექციის შემდგომი მდგომარეობა... </t>
  </si>
  <si>
    <t xml:space="preserve">გეჯაძე ელენე </t>
  </si>
  <si>
    <t xml:space="preserve">08/04/2011 </t>
  </si>
  <si>
    <t>24950001898</t>
  </si>
  <si>
    <t>გთმ, ღია არტერიული სადინარი</t>
  </si>
  <si>
    <t xml:space="preserve">დგებუაძე ცოტნე </t>
  </si>
  <si>
    <t xml:space="preserve">16/04/2010 </t>
  </si>
  <si>
    <t>01152004498</t>
  </si>
  <si>
    <t>გთმ, წინაგულთაშუა ძგიდის დეფექტი. ფილტვის ვენების ნაწილობრივი ანომალიური დრენაჟი</t>
  </si>
  <si>
    <t>ბინნატოვი ტეიმურ</t>
  </si>
  <si>
    <t>28350015507</t>
  </si>
  <si>
    <t>გთმ, ღია არტერიული სადინარი, პარკუჭთაშუა ძგიდის დეფექტი, ღია ოვალური ხვრელი</t>
  </si>
  <si>
    <t>კოღუაშვილი ბარბარე</t>
  </si>
  <si>
    <t>26/02/2016</t>
  </si>
  <si>
    <t>01850110098</t>
  </si>
  <si>
    <t>გთმ, პარკუჭთაშუა ძგიდის დეფექტი, შეგუბებითი გუ, ღია ოვალური ხვრელი</t>
  </si>
  <si>
    <t xml:space="preserve">მახათაძე თამარ
</t>
  </si>
  <si>
    <t>22/07/2013</t>
  </si>
  <si>
    <t>01950035806</t>
  </si>
  <si>
    <t>გთმ, წინაგულთაშუა ძგიდი დეფექტი</t>
  </si>
  <si>
    <t>საათაშვილი ქეთევან</t>
  </si>
  <si>
    <t>10/11/2015</t>
  </si>
  <si>
    <t>01250102116</t>
  </si>
  <si>
    <t>გთმ, ფალოს ტეტრადა, ფილტვის არტერიის ატრეზია, ღია არტერიული სადინარი</t>
  </si>
  <si>
    <t>რუხაძე ნიკოლოზ</t>
  </si>
  <si>
    <t>11/05/2016</t>
  </si>
  <si>
    <t>01350115376</t>
  </si>
  <si>
    <t>გთმ-სიტუს ამბიგუსი, ფუნქციურად ერთადერთი პარკუჭი-მიტრალური სარქვლის ატრეზია, მარცხენა პარკუჭის, მარცხენა წინაგულის ჰიპოპლაზია...</t>
  </si>
  <si>
    <t xml:space="preserve">ბეჟანიშვილი გიორგი </t>
  </si>
  <si>
    <t xml:space="preserve">24/07/2009 </t>
  </si>
  <si>
    <t>43950000761</t>
  </si>
  <si>
    <t>გთმ. ფილტვის ატრეზია, პარკუჭთაშუა ძგიდის დეფექტი</t>
  </si>
  <si>
    <t xml:space="preserve">ღვამიჩავა თემური
</t>
  </si>
  <si>
    <t>01/07/2007</t>
  </si>
  <si>
    <t>01824099857</t>
  </si>
  <si>
    <t>გთმ, წინაგულთაშუა ძგიდის დეფექტი, მიტრალური სარქვლის ნაკლოვანება, სამკარედა სარქვლის ნაკლოვანება</t>
  </si>
  <si>
    <t>ჯოჯიშვილი მარიამ</t>
  </si>
  <si>
    <t>24/07/2012</t>
  </si>
  <si>
    <t>57750002502</t>
  </si>
  <si>
    <t>გთმ. პარკუჭთაშუა ძგიდის დეფექტი, მარცხენა ზედა ვენა</t>
  </si>
  <si>
    <t xml:space="preserve">ფრუიძე ლილე </t>
  </si>
  <si>
    <t xml:space="preserve">14/12/2015 </t>
  </si>
  <si>
    <t>01550104558</t>
  </si>
  <si>
    <t>გთმ, ფალოს ტეტრადა, ფილტვის არტერიის რგოლისა და ღეროს ჰიპოპლაზია, ღია არტერიული სადინარი, ქოშინ-ციანოზული შეტევა</t>
  </si>
  <si>
    <t>ყარაშვილი ვალერი</t>
  </si>
  <si>
    <t>27/10/1999</t>
  </si>
  <si>
    <t>31001054107</t>
  </si>
  <si>
    <t xml:space="preserve">იარღანაშვილი რობერტ </t>
  </si>
  <si>
    <t xml:space="preserve">08/11/1963 </t>
  </si>
  <si>
    <t>43001001534</t>
  </si>
  <si>
    <t>გთმ, წინაგულთაშუა მეორადი ძგიდის დეფექტი, მიტრალური სარქვლის პროლაფსი</t>
  </si>
  <si>
    <t>აბულაძე ანასტასია</t>
  </si>
  <si>
    <t>06/06/2012</t>
  </si>
  <si>
    <t>39550003652</t>
  </si>
  <si>
    <t>გთმ. მიტრალური სარქვლის ნაკლოვანება, ფენიკლეტონურია</t>
  </si>
  <si>
    <t xml:space="preserve">ევგენიძე დავით
</t>
  </si>
  <si>
    <t>20/07/1958</t>
  </si>
  <si>
    <t>01030005973</t>
  </si>
  <si>
    <t>გთმ წინაგულთაშუა ძგიდის დეფექტი, მიაკრალური და სამკარიანი საექვლების  დაზიანება. გუ, შ/დ ტ2</t>
  </si>
  <si>
    <t>ყურაშვილი თამარ -ლიზი</t>
  </si>
  <si>
    <t>26/10/2009</t>
  </si>
  <si>
    <t>01352003404</t>
  </si>
  <si>
    <t xml:space="preserve">ნაგერვაძე გიორგი </t>
  </si>
  <si>
    <t xml:space="preserve">25/02/2015 </t>
  </si>
  <si>
    <t>61450029262</t>
  </si>
  <si>
    <t>გთმ. მაგისტრალურ სისხლძარღვთა გამოსვლა მარჯვენა პარკუჭიდან- მაგისტრალურ სისხლძარღვთა მალპოზიცია, ფილტვის არტერიის ატრეზია, პარკუჭთაშუა ძგიდის დეფექტი, ღია არტერიული სადინარი</t>
  </si>
  <si>
    <t>შიუკაშვილი ლევან</t>
  </si>
  <si>
    <t>05/05/1986</t>
  </si>
  <si>
    <t>20001017989</t>
  </si>
  <si>
    <t>გთმ გუ, წინაგულთაშორის ძგიდის დეფექტი</t>
  </si>
  <si>
    <t xml:space="preserve">ჩახაია დავითი </t>
  </si>
  <si>
    <t xml:space="preserve">25/08/2012 </t>
  </si>
  <si>
    <t>19750006943</t>
  </si>
  <si>
    <t>გთმ. აორტის სარქვლელქვედა სტენოზი, სუბაორტული მემბრანა, აორტული სარქვლის ნაკლოვანება</t>
  </si>
  <si>
    <t>თეთრაძე ანასტასია</t>
  </si>
  <si>
    <t>01750112272</t>
  </si>
  <si>
    <t>გთმ, ფილტვის არტერიის ღეროსა და ტოტების ჰიპოპლაზია, პარკუჭთაშუა ძგიდის დეფექტი, წინაგულთაშუა ძგიდის დეფექტი</t>
  </si>
  <si>
    <t>აბჟანდაძე დემეტრე</t>
  </si>
  <si>
    <t>18/05/2016</t>
  </si>
  <si>
    <t>01450115848</t>
  </si>
  <si>
    <t>გთმ. მაგისტრალურ სისხლძარღვთა ტრანსპოზიცია - ინტაქტური პარკუჭთაშუა ძგიდე , ღია</t>
  </si>
  <si>
    <t>გთმ, ფალოს ტეტრადა</t>
  </si>
  <si>
    <t xml:space="preserve">აჯამოვი ალექსი
</t>
  </si>
  <si>
    <t>01850094463</t>
  </si>
  <si>
    <t>გთმ, ატრიოვენტრიკულური არხი, გარდამავალი ფორმა, მარცხენა ზედა ღრუ ვენა, უსახურავო კორონარული სინუსი</t>
  </si>
  <si>
    <t xml:space="preserve">25/07/2015 </t>
  </si>
  <si>
    <t>01850093185</t>
  </si>
  <si>
    <t xml:space="preserve">მოდებაძე საბა </t>
  </si>
  <si>
    <t xml:space="preserve">27/08/2014 </t>
  </si>
  <si>
    <t>01750067301</t>
  </si>
  <si>
    <t>გთმ, წინაგულთაშუა ძგიდის დეფექტი. ღია არტერიული სადინარი</t>
  </si>
  <si>
    <t xml:space="preserve">არტურიძე ნინო </t>
  </si>
  <si>
    <t xml:space="preserve">27/01/2011 </t>
  </si>
  <si>
    <t>10150003316</t>
  </si>
  <si>
    <t>გთმ, წინაგულთაშუა მეორადი ძგიდის დეფექტი</t>
  </si>
  <si>
    <t xml:space="preserve">ღაღანიძე მაგდა
</t>
  </si>
  <si>
    <t>23/01/2008</t>
  </si>
  <si>
    <t>01201117827</t>
  </si>
  <si>
    <t xml:space="preserve">ხაჩიძე მიხეილ </t>
  </si>
  <si>
    <t xml:space="preserve">13/03/2007 </t>
  </si>
  <si>
    <t>01717063916</t>
  </si>
  <si>
    <t>გთმ აორტის სტენოზი</t>
  </si>
  <si>
    <t xml:space="preserve">ანთია ნია
</t>
  </si>
  <si>
    <t>07/06/2012</t>
  </si>
  <si>
    <t>01352013829</t>
  </si>
  <si>
    <t>გთმ ფუნქციურად ერთადერთი პარკუჭი-სამკარედა სარქვლის ატრეზია ფილტვის არტერიის ატრეზია, ღია ოვალური ხვრელი...</t>
  </si>
  <si>
    <t>გთმ, პარკუჭთაშუა ძგიდის დეფექტი, ღია არტერიული სადინარი, წინაგულთაშუა ძგიდის დეფექტი</t>
  </si>
  <si>
    <t xml:space="preserve">დონდუა სოფია </t>
  </si>
  <si>
    <t xml:space="preserve">12/07/2015 </t>
  </si>
  <si>
    <t>01550092111</t>
  </si>
  <si>
    <t>გთმ. ფალოს ტეტრადა, წინაგულთაშუა ძგიდის დეფექტი</t>
  </si>
  <si>
    <t xml:space="preserve">დულარიძე თამარი </t>
  </si>
  <si>
    <t xml:space="preserve">06/11/2014 </t>
  </si>
  <si>
    <t>01750073034</t>
  </si>
  <si>
    <t xml:space="preserve">მაზიაშვილი ქეთევან </t>
  </si>
  <si>
    <t xml:space="preserve">29/03/2015 </t>
  </si>
  <si>
    <t>11250002827</t>
  </si>
  <si>
    <t>გთმ. ფუნქციურად ერთადერთი პარკუჭი-სსამკარედა სარქვლის ჰიპოპლაზია, ფილტვის არტერიის ატრეზია...</t>
  </si>
  <si>
    <t xml:space="preserve">ნადირაშვილი ქეთევანი </t>
  </si>
  <si>
    <t xml:space="preserve">25/05/2011 </t>
  </si>
  <si>
    <t>24750001994</t>
  </si>
  <si>
    <t>კვირკველია ნია</t>
  </si>
  <si>
    <t>04/03/2016</t>
  </si>
  <si>
    <t>01150110573</t>
  </si>
  <si>
    <t>გთმ, სრული ატრიოვენტრიკულური არხი,  შეგუბებითი გუ</t>
  </si>
  <si>
    <t>ლელუაშვილი თომა</t>
  </si>
  <si>
    <t>07/05/2016</t>
  </si>
  <si>
    <t>01850115187</t>
  </si>
  <si>
    <t>გთმ, აორტის კოარქტაცია, აორტის რგოლის ჰიპოპლაზია, პარკუჭთაშუა ძგიდის დეფექტი, ღია ოვალური ხვრელი, შეგუბებითი გუ</t>
  </si>
  <si>
    <t xml:space="preserve">ტუკვაძე ანდრია
</t>
  </si>
  <si>
    <t>29/05/2016</t>
  </si>
  <si>
    <t>60950046622</t>
  </si>
  <si>
    <t>გთმ, ფუნქციურად ერთადერთი პარკუჭი-სამკარედა სარქვლის ატრეზია, აორტის თაღია ჰიპოპლაზია, აორტის კოარქტაცია, პარკუჭთაშუა ძგიდის დეფექტი</t>
  </si>
  <si>
    <t xml:space="preserve">აბელოვა ფარი
</t>
  </si>
  <si>
    <t>28/12/2012</t>
  </si>
  <si>
    <t>28450009416</t>
  </si>
  <si>
    <t>გთმ. ნაწილობრივი ატრიოვენტრიკულური არხი, ფილტვის არტერიის სტენოზი მკვეთრი, საერთო წინაგული, ღია არტერიული სადინარი, კორონარული ფისტულა...</t>
  </si>
  <si>
    <t>გიორგაძე დემეტრე</t>
  </si>
  <si>
    <t>გთმ, გულის მარცხენა წილების ჰიპოპლაზიის სინდრომი, მიტრალური  , აორტის სარქვლების და მარცხენა პარკუჭის ჰიპოპლაზია, წინაგულთაშუა ძგიდის დეფექტი</t>
  </si>
  <si>
    <t xml:space="preserve">ოქრაძე მიხეილ
</t>
  </si>
  <si>
    <t>21/10/1977</t>
  </si>
  <si>
    <t>01020001092</t>
  </si>
  <si>
    <t>გთმ. პარკუჭთაშუა ძგიდის დეფექტი, ფალოს ტეტრადა, გუ</t>
  </si>
  <si>
    <t xml:space="preserve">ჯაიანი ნინო
</t>
  </si>
  <si>
    <t>01/06/2016</t>
  </si>
  <si>
    <t>01850117003</t>
  </si>
  <si>
    <t>გთმ ახალშობილთა გუ, გულის მარცხენამხრივი ჰიპოპლაზიის სინდრომი, ღია არტერიული სადინარი, მარცხენა ზედა ღრუ ვენა</t>
  </si>
  <si>
    <t xml:space="preserve">კობაიძე ბარბარე
</t>
  </si>
  <si>
    <t>გთმ, ფილტვის არტერიის ატრეზია, პარკუჭთშუა ძგიდიე დეფექტი, დიდი აორტო-პულმონური კოლატერალები, აორტის მარჯვენა რკალი...</t>
  </si>
  <si>
    <t>1. შპს ნუტრილაინი
2. შპს მოწინავე სამედიცინო ტექნოლოგიები და სერვისი</t>
  </si>
  <si>
    <t xml:space="preserve">
1333</t>
  </si>
  <si>
    <t>გოგიაშვილი ნინო</t>
  </si>
  <si>
    <t>01550116868</t>
  </si>
  <si>
    <t>გთმ აორტის რკალის წყვეტა, პარკუჭთაშია ძგიდის დეფექტი, წინაგულთაშუა ძგიდის დეფექტი, ღია არტერიული სადინარი...</t>
  </si>
  <si>
    <t>თოხაძე სიდონია</t>
  </si>
  <si>
    <t>16/08/2014</t>
  </si>
  <si>
    <t>01750066053</t>
  </si>
  <si>
    <t>გთმ. ღია არტერიული სადინრაი, ღია ოვალური ხვრელი</t>
  </si>
  <si>
    <t>მილაშვილი მარიამ</t>
  </si>
  <si>
    <t>10/06/2015</t>
  </si>
  <si>
    <t>01550089311</t>
  </si>
  <si>
    <t>გთმ. ღია არტერიული სადინარი, მიტრალური სარქვლის პროლაფსი, მიტრალური სარქვლის ნაკოვანება, შეგუბებითი გუ</t>
  </si>
  <si>
    <t>კვიტაიშვილი ემილია</t>
  </si>
  <si>
    <t>29/07/2009</t>
  </si>
  <si>
    <t>58350000529</t>
  </si>
  <si>
    <t xml:space="preserve">დევაძე თათია
</t>
  </si>
  <si>
    <t>02/06/1987</t>
  </si>
  <si>
    <t>58001025479</t>
  </si>
  <si>
    <t>გთმ აორტის სარქვლის სტენოზი მკვეთრი</t>
  </si>
  <si>
    <t xml:space="preserve">გოგოძე დავიდ
</t>
  </si>
  <si>
    <t>03/06/2016</t>
  </si>
  <si>
    <t>01950116997</t>
  </si>
  <si>
    <t>გთმ ახალშობილის გუ, საერთო არტერიული ღერო, პარკუჭთშუა ძგიდის დეფექტი, ტრუნკალური სარქვლის სტენოზი, მარცხენა ზედა ღრუ ვენა</t>
  </si>
  <si>
    <t xml:space="preserve">შუკაკიძე ოთარი </t>
  </si>
  <si>
    <t xml:space="preserve">09/04/1999 </t>
  </si>
  <si>
    <t>38001047307</t>
  </si>
  <si>
    <t>გთმ მიტრალური სარქვლის პროლაფსი, მიტრალური სარქვლის ნაკლოვანება</t>
  </si>
  <si>
    <t>დიმიტრიადისი ილია</t>
  </si>
  <si>
    <t>23/01/2012</t>
  </si>
  <si>
    <t>გთმ, ფ/არტერიის ატრეზია, პარკუჭთაშუა ძგიდის დეფექტი დიდი აორტო-პულმონური კოლატერალები</t>
  </si>
  <si>
    <t>Deutscges Herzzentrum Munchen
გერმანია</t>
  </si>
  <si>
    <t>ხმიადაშვილი 
ლილე</t>
  </si>
  <si>
    <t>07/06/2016</t>
  </si>
  <si>
    <t>01450117434</t>
  </si>
  <si>
    <t>გთმ, მარგისტრალურსისხლძარღვთა ტრანსპოზიცია, ინტაქტური პარკუჭთშუა ძგიდე, ღია ოვალური ხვრელი, ღია არტერიული სადინარი</t>
  </si>
  <si>
    <t>პალაგაშვილი 
მეა</t>
  </si>
  <si>
    <t>25/05/2016</t>
  </si>
  <si>
    <t>01350116394</t>
  </si>
  <si>
    <t>გთმ. ფილტვის არტერიის სარქვლოვანი სტენოზი, პარკუჭთაშუა ძგიდის დეფექტი, ღია არტერიული სადინარი, ღია ოვალური ხვრელი</t>
  </si>
  <si>
    <t>უგულავა 
ანა</t>
  </si>
  <si>
    <t>გთმ. მარცხენა წილების ჰიპოპლაზიის სინდრომი-სრული ატრიოვენტრიკულური არხი, აორტის რგოლის ჰიპოპლაზია, გუ</t>
  </si>
  <si>
    <t>ბასილაძე მათე</t>
  </si>
  <si>
    <t>04/06/2016</t>
  </si>
  <si>
    <t>61550036465</t>
  </si>
  <si>
    <t>გთმ, ფუნქციურად ერთადერთი პარკუჭი, სამკარედა სარქვლის ატრეზია, ფილტვის არტერიის ჰიპოპლაზია, წინაგულთაშუა ძგიდის დეფექტი, პარკუჭთაშუა ძგიდის დეფექტი რესტრუქციული</t>
  </si>
  <si>
    <t xml:space="preserve">11/11/2011 </t>
  </si>
  <si>
    <t>01750012670</t>
  </si>
  <si>
    <t>გთმ, situs solitus, ატრიოვენტრიკულური დისკორდანტობა, ვენტრიკულოარტერიული კონკორდანტობა, პარკუჭთშუა ძგიდის დეფექტი, აორტის თაღის ჰიპოპლაზია...</t>
  </si>
  <si>
    <t>კვირიკაშვილი 
გიორგი</t>
  </si>
  <si>
    <t>03/07/2005</t>
  </si>
  <si>
    <t>01711107570</t>
  </si>
  <si>
    <t>გთმ, ფალოს ტეტრადა, ფილტვის არტერიის რგოლისა და ღეროს ჰიპოპლაზია, აორტის მარჯვენა რკალი</t>
  </si>
  <si>
    <t>ღეჩუაშვილი გიორგი</t>
  </si>
  <si>
    <t>18/04/2016</t>
  </si>
  <si>
    <t>40250003138</t>
  </si>
  <si>
    <t>გთმ, მიტრალური სარქვლის სტენოზი, აორტის ორკარედა სარქვველი, აორტის კოარქტაცია, აორტის გოთური თაღი</t>
  </si>
  <si>
    <t xml:space="preserve">ფრემერ გიორგი
</t>
  </si>
  <si>
    <t>04/01/2010</t>
  </si>
  <si>
    <t>01453004341</t>
  </si>
  <si>
    <t xml:space="preserve">გიორგაძე ლუკა </t>
  </si>
  <si>
    <t xml:space="preserve">17/02/2016 </t>
  </si>
  <si>
    <t>გთმ. მაგისტრალურ სისხლძარღვთა ტრანპოზიცია-ინტრაქტური პარკუჭთაშუა ძგიდე, ღია ოვალური ხვრელი, ღია არტერიული სადინარი.</t>
  </si>
  <si>
    <t>გთმ. მაგისტრალურ სისხლძარღვთა გამოსვლა მარჯვენა პარკუჭიდან, პარკუჭთშუა ძგიდის დეფექტი, ფილტვის არტერიის სარველზედა და სარქვლოვანი სტენოზი, ღია არტერიული სადინარი</t>
  </si>
  <si>
    <t>გთმ, მაგისტრალურ სისხლძარღვთა ტრანსპოზიცია, პარკუჭთშუა ძგიდის დეფექტი, ფილტვის არტერიის რგოლისა და ღეროს ჰიპოპლაზია</t>
  </si>
  <si>
    <t xml:space="preserve">კახიძე დაჩი
</t>
  </si>
  <si>
    <t>07/06/2015</t>
  </si>
  <si>
    <t>61850030755</t>
  </si>
  <si>
    <t xml:space="preserve">ნადირაძე ლევანი </t>
  </si>
  <si>
    <t xml:space="preserve">21/10/1992 </t>
  </si>
  <si>
    <t>35001122881</t>
  </si>
  <si>
    <t xml:space="preserve">ნოზაძე მარიამი
</t>
  </si>
  <si>
    <t>08/12/1997</t>
  </si>
  <si>
    <t>35401131321</t>
  </si>
  <si>
    <t>გთმ აორტის კოარქტაცია</t>
  </si>
  <si>
    <t xml:space="preserve">ხარხელი მარიამ </t>
  </si>
  <si>
    <t>59250012718</t>
  </si>
  <si>
    <t xml:space="preserve">ჯოჯუა ანდრია
</t>
  </si>
  <si>
    <t>10/05/2016</t>
  </si>
  <si>
    <t>01950115320</t>
  </si>
  <si>
    <t>გთმ. ებშტეინის ანომალია, პარკუჭთშუა ძგიდის დეფექტი, შეგუბებითი გუ</t>
  </si>
  <si>
    <t xml:space="preserve">დუმბაძე დიმა </t>
  </si>
  <si>
    <t xml:space="preserve">03/12/2011 </t>
  </si>
  <si>
    <t>61150012106</t>
  </si>
  <si>
    <t>გთმ, ფუნქციურად ერთადერთი პარკუჭი-სამკარედა სარქვლის ატრეზია ფილტვის ატრერიის რგოლისა და ღეროს ჰიპოპლაზია...</t>
  </si>
  <si>
    <t>გთმ, ფალოს ტეტრადა, ფილტვის არტერიის რგოლისა და ღეროს ჰიპოპლაზია, ღია არტერიული სადინარი, ქოშინ-ციანოზური შეტევა</t>
  </si>
  <si>
    <t>ჩიბურდანიძე ლია</t>
  </si>
  <si>
    <t>24/01/2008</t>
  </si>
  <si>
    <t>01511117109</t>
  </si>
  <si>
    <t xml:space="preserve">ქავთარაძე თამარი </t>
  </si>
  <si>
    <t xml:space="preserve">18/12/2004 </t>
  </si>
  <si>
    <t>14501030249</t>
  </si>
  <si>
    <t>გთმ. აორტის სარქვლოვანი და სარქველზედა სტენოზი, აორტის ორკარედა სარქველი, აორტის საქრვლის ნაკოვანება...</t>
  </si>
  <si>
    <t>გოგიტიძე ნოდარ</t>
  </si>
  <si>
    <t>10/08/2005</t>
  </si>
  <si>
    <t>61106084208</t>
  </si>
  <si>
    <t>გთმ. აორტის კოარქტაცია, მარჯვენა აბერანტული ლავიწქვეშა არტერია, აორტის ორკარედა სარქველი, მარცხენა ღრუ ვენა, აორტის სარქვლის სტენოზი</t>
  </si>
  <si>
    <t xml:space="preserve">აფციაური ლევან
</t>
  </si>
  <si>
    <t>19/11/2014</t>
  </si>
  <si>
    <t>01550074127</t>
  </si>
  <si>
    <t>გთმ. აორტის კოარქტაციის და ვენური სინუსის ტიპის წინაგულთაშუა ძგიდის დეფექტის ზედა ღრუ ვენის სინდრომი</t>
  </si>
  <si>
    <t xml:space="preserve">გაჩეჩილაძე ზინაიდა </t>
  </si>
  <si>
    <t xml:space="preserve">15/11/1954 </t>
  </si>
  <si>
    <t>62004011531</t>
  </si>
  <si>
    <t>გთმ. პარკუჭთა ძგიდის დეფექტი, მარჯვენა პარკუჭის ზომიერი ჰიპოპლაზია, მარჯვენა პარკუჭის გასასვლელი ტრაქტის ზომიერი ობსტრუქცია, ღია ოვალური ხვრელი</t>
  </si>
  <si>
    <t xml:space="preserve">კობაიძე მათე
</t>
  </si>
  <si>
    <t>08/10/2012</t>
  </si>
  <si>
    <t>11750001791</t>
  </si>
  <si>
    <t>გთმ. პარკუჭთაშუა ძგიდის დეფექტი, ანევრიზმული წარმონაქმნი, პარკუჭთაშუა ძგიდის მემბრანოზულ ნაწილში</t>
  </si>
  <si>
    <t xml:space="preserve">ჯაბნიძე რომა </t>
  </si>
  <si>
    <t xml:space="preserve">05/02/2008 </t>
  </si>
  <si>
    <t>61108021020</t>
  </si>
  <si>
    <t xml:space="preserve">ხაჩიშვილი ელზა </t>
  </si>
  <si>
    <t xml:space="preserve">22/12/1986 </t>
  </si>
  <si>
    <t>40001028988</t>
  </si>
  <si>
    <t>წერეთელი ანასტასია</t>
  </si>
  <si>
    <t>22/02/2015</t>
  </si>
  <si>
    <t>01950081257</t>
  </si>
  <si>
    <t xml:space="preserve">გოგილაშვილი გიორგი </t>
  </si>
  <si>
    <t xml:space="preserve">19/08/2008 </t>
  </si>
  <si>
    <t>13650000252</t>
  </si>
  <si>
    <t>გთმ, ფილტვის არტერიის სარქვლოვანი სტენოზი, წინაგულთაშუა ძგიდის დეფექტი, ფილტვის არტერიის ენდოვასკულური ბალონური ვალვულოპლასტიკის შ/მ</t>
  </si>
  <si>
    <t>ცეცხლაძე ქეთევანი</t>
  </si>
  <si>
    <t>22/03/1997</t>
  </si>
  <si>
    <t>01405045920</t>
  </si>
  <si>
    <t>გთმ მარჯვენა პარკუჭის გასასვლელი ტრაქტის პლასტიკის შ/მ, ფილტვის არტერიის პოზიციაში მდებარე სარქველშემცვლელი კონდუიტის სარქველზედა სტენოზი, ფილტვის არტერიის მარცხენა ტოტის სტენოზი</t>
  </si>
  <si>
    <t>მაჭანკალაძე გაბრიელი</t>
  </si>
  <si>
    <t>21/06/2016</t>
  </si>
  <si>
    <t>60650046965</t>
  </si>
  <si>
    <t>გთმ, ფილტვის არტერიის სარქვლოვანი სტენოზი, ღია ოვალური სვრელი, მარჯვენა ზედა ღრუ ვენა</t>
  </si>
  <si>
    <t>კორკოტაძე ელისაბედ</t>
  </si>
  <si>
    <t>05/11/2014</t>
  </si>
  <si>
    <t>01250072975</t>
  </si>
  <si>
    <t>ჯაბნიძე ბარბარე</t>
  </si>
  <si>
    <t>61250033845</t>
  </si>
  <si>
    <t>გთმ, ფალოს ტეტრადა, ფილტვის არტერიის სხვა თანდაყოლილი ანომალიები</t>
  </si>
  <si>
    <t xml:space="preserve">ურდულაშვილი მათე </t>
  </si>
  <si>
    <t xml:space="preserve">20/01/2016 </t>
  </si>
  <si>
    <t>36850007100</t>
  </si>
  <si>
    <t>შენგელია ოლივია</t>
  </si>
  <si>
    <t>21/01/2016</t>
  </si>
  <si>
    <t>01450107619</t>
  </si>
  <si>
    <t xml:space="preserve">გულედანი ივანე </t>
  </si>
  <si>
    <t xml:space="preserve">16/07/2000 </t>
  </si>
  <si>
    <t>06001007406</t>
  </si>
  <si>
    <t>გთმ. პარკუჭთაშუა ძგიდის დეფექტი, აორტის სარქვლის ნაკლოვანება</t>
  </si>
  <si>
    <t>გურაბანიძე გაბრიელი</t>
  </si>
  <si>
    <t>18/11/2014</t>
  </si>
  <si>
    <t>60350037392</t>
  </si>
  <si>
    <t>კვიატკოვსკი ნიკოლოზ</t>
  </si>
  <si>
    <t>04/04/2015</t>
  </si>
  <si>
    <t>01450084559</t>
  </si>
  <si>
    <t xml:space="preserve">21/07/2014 </t>
  </si>
  <si>
    <t>01750063920</t>
  </si>
  <si>
    <t>გთმ, ფალოს ტეტრადა, ფილტვის ბიფურკაციის და მარცხენა ტოტის სტენოზი, ღია არტერიული სადინარი</t>
  </si>
  <si>
    <t>რეხვიაშვილი მარიამ</t>
  </si>
  <si>
    <t>22/03/2013</t>
  </si>
  <si>
    <t>01650027361</t>
  </si>
  <si>
    <t>გთმ. მაგისტრალური სისხლძარღვების ტრანსპოზიცია, მარცხენა პარკუჭის გასავლის ტრაქტის ობსტრუქცია, გლენის ანასტომოზის ფილტვის არტერიის შევიწროების და ბტ შუნტის გადაკვეთის შ/მ, საყლაპავი მილის ატრეზია</t>
  </si>
  <si>
    <t>უგრეხელიძე ვალერი</t>
  </si>
  <si>
    <t>07/06/2010</t>
  </si>
  <si>
    <t>60850010350</t>
  </si>
  <si>
    <t xml:space="preserve">ბიწაძე საბა
</t>
  </si>
  <si>
    <t>01750109192</t>
  </si>
  <si>
    <t>გთმ, პარკუჭთშუა ძგიდის დეფექტი, მწ ბრონქიტი დაუზუსტებელი, სუნთქვის მწ უკმარისობა</t>
  </si>
  <si>
    <t>გთმ, გვირგვინოვან არტერიათა განვითარების ანომალიები</t>
  </si>
  <si>
    <t xml:space="preserve">ტაბატაძე დაჩი
</t>
  </si>
  <si>
    <t>09/11/2015</t>
  </si>
  <si>
    <t>01450102071</t>
  </si>
  <si>
    <t>გთმ ფალოს ტეტრადა</t>
  </si>
  <si>
    <t>გალამოვა აისუნ</t>
  </si>
  <si>
    <t>05/04/2007</t>
  </si>
  <si>
    <t>12701105858</t>
  </si>
  <si>
    <t xml:space="preserve">საკანდელიძე მალვინა </t>
  </si>
  <si>
    <t xml:space="preserve">22/04/1960 </t>
  </si>
  <si>
    <t>49001012666</t>
  </si>
  <si>
    <t>გთმ წინაგულთაშუა ძგიდის დეფექტი, გუ, წინაგულთა ფიბრილაცია</t>
  </si>
  <si>
    <t xml:space="preserve">კიზირია თამარი
</t>
  </si>
  <si>
    <t>15/03/2003</t>
  </si>
  <si>
    <t>02001025654</t>
  </si>
  <si>
    <t>გთმ წინაგულთაშუა ძგიდის დეფექტი, ფილტვის ვენების ნაწილობრივი ანომალური დრენაჟ, მარცხენა ზედა ღრუ ვენა</t>
  </si>
  <si>
    <t>ტუხაშვილი დაჩი</t>
  </si>
  <si>
    <t>04/12/2008</t>
  </si>
  <si>
    <t>01954002942</t>
  </si>
  <si>
    <t>გთმ . ფალოს ტეტრადის რადიკური კორექციის შ/მ, ფილტვის არტერიის ნაკლოვანება</t>
  </si>
  <si>
    <t>კოტრიკაძე ლუკა</t>
  </si>
  <si>
    <t>09/07/2005</t>
  </si>
  <si>
    <t>01008054751</t>
  </si>
  <si>
    <t>ახმედოვი რამაზან</t>
  </si>
  <si>
    <t>21/08/2009</t>
  </si>
  <si>
    <t>12350002386</t>
  </si>
  <si>
    <t>გთმ. აორტის სარქვლის სტენოზი, აორტის სარქვლის ნაკლოვანება</t>
  </si>
  <si>
    <t xml:space="preserve">ხუჭუა ლაშა
</t>
  </si>
  <si>
    <t>04/09/1977</t>
  </si>
  <si>
    <t>37001004460</t>
  </si>
  <si>
    <t>გთმ. აორტის სარქვლის ატენოზი</t>
  </si>
  <si>
    <t xml:space="preserve">ნოზაძე დავით
</t>
  </si>
  <si>
    <t>14/09/2006</t>
  </si>
  <si>
    <t>38801051706</t>
  </si>
  <si>
    <t>გთმ, ბიკუსპიდალური აორტის სარქვლის სტენოზი და ნაკლოვანება</t>
  </si>
  <si>
    <t>09/10/2004</t>
  </si>
  <si>
    <t>გთმ, ფილტვის ვენების ნაწილობრივი ანომალიური დრენაჟ, წშძ-დეფექტის დახურვის შ/მ</t>
  </si>
  <si>
    <t>მამულაძე საბა</t>
  </si>
  <si>
    <t>20/05/2016</t>
  </si>
  <si>
    <t>61750036239</t>
  </si>
  <si>
    <t>გთმ. ღია არტერიული სადინარი, ახალშობილთა რეცპირაციული დისტრეს-სინდრომი, უკიდურესი უმწიფობა...</t>
  </si>
  <si>
    <t>ასანიძე როსტომ</t>
  </si>
  <si>
    <t>25/02/2005</t>
  </si>
  <si>
    <t>61306082467</t>
  </si>
  <si>
    <t>გთმ, აორტის კოარქტაცია, პარკუჭთშუა ძგიდის დეფექტი, აორტის სარქველზედა სტენოზი, აორტის კოარქტაცია, აორტის კოარქტაციის კორექციის შ/მ...</t>
  </si>
  <si>
    <t>მერკვილაძე ნინო</t>
  </si>
  <si>
    <t>15/01/2013</t>
  </si>
  <si>
    <t>01550022600</t>
  </si>
  <si>
    <t>იონენკო ნიკოლოზი</t>
  </si>
  <si>
    <t>08/04/2016</t>
  </si>
  <si>
    <t>01350113191</t>
  </si>
  <si>
    <t>გერგედავა ცოტნე</t>
  </si>
  <si>
    <t>27/06/2016</t>
  </si>
  <si>
    <t>01450119109</t>
  </si>
  <si>
    <t>გთმ. პარკუჭთშუა ძგიდის დეფექტი, ახალშობილის სუნთქვის უკმარისობა, თანდაყოლილი დიაფრაგმული თიაქარი</t>
  </si>
  <si>
    <t>მამედოვი მურად</t>
  </si>
  <si>
    <t>28/05/2016</t>
  </si>
  <si>
    <t>01150116579</t>
  </si>
  <si>
    <t>გთმ. აორტის სარქვლოვანი სტენოზი, რტია ოვალური ხვრელი, შეგუბებითი გუ</t>
  </si>
  <si>
    <t>მახაური ნიკოლოზი</t>
  </si>
  <si>
    <t>18/03/2016</t>
  </si>
  <si>
    <t>01550111689</t>
  </si>
  <si>
    <t>იმერლიშვილი მარიამი</t>
  </si>
  <si>
    <t>15/06/2016</t>
  </si>
  <si>
    <t>43550002857</t>
  </si>
  <si>
    <t>გთმ, პარკუჭთაშუა ძგიდის დეფექტი, წინაგულთაშუა ძგიდის დეფექტი, შეგუბებითი გუ</t>
  </si>
  <si>
    <t>ჯანიბეგაშვილი შალვა</t>
  </si>
  <si>
    <t>20/07/2007</t>
  </si>
  <si>
    <t>01611117552</t>
  </si>
  <si>
    <t>რამინაშვილი გიორგი</t>
  </si>
  <si>
    <t>13/08/1990</t>
  </si>
  <si>
    <t>22001021848</t>
  </si>
  <si>
    <t>გთმ, ფილტვის არტერიის სარქვლის არასრსებობის სინდრომი...</t>
  </si>
  <si>
    <t>კიპაროიძე გაბრიელ</t>
  </si>
  <si>
    <t>28150015733</t>
  </si>
  <si>
    <t>გთმ. აორტის კოარქტაცია. ახალშობილის სუნთქვითი უკმარისობა, დღენაკლულობის სხვა შემთხვევები...</t>
  </si>
  <si>
    <t>სულიკაშვილი სოფია</t>
  </si>
  <si>
    <t>გთმ, აორტისა და ფილტვის არტერიის ორმაგი გამოსვლა მარჯვენა პარკუჭიდან, ფილტვის არტერიის სტენოზი, მარჯვენამხრივი ბლელოკის ოპერაციის შ/მ</t>
  </si>
  <si>
    <t>სიხარულიძე ნიკოლოზ</t>
  </si>
  <si>
    <t>გთმ. შარკუჭთშუა ძგიდის დეფექტი, ახალშობილთა ცერებრული იშემია</t>
  </si>
  <si>
    <t xml:space="preserve">ბესტაევა ზალინა
</t>
  </si>
  <si>
    <t>25/08/2010</t>
  </si>
  <si>
    <t>38750002882</t>
  </si>
  <si>
    <t>გთმ, მაგისტრალურ სისხლძარღვთა გამოსვლა მარჯვენა პარკუჭიდან, პარკუჭთშუა ძგიდის დეფექტი... წინაგულთაშუა ძგიდის დეფექტი</t>
  </si>
  <si>
    <t>ჭუმბურიძე სანდრო</t>
  </si>
  <si>
    <t>20/03/2008</t>
  </si>
  <si>
    <t>01217063535</t>
  </si>
  <si>
    <t>გთმ. ფალოს ტეტრადა, ფილტვის არტერიის რგოლისა და ღეროს ჰიპოპლაზია, ფილტვის არტერიის ორივე ტოტის სტენოზი, წინაგულთაშუა ძგიდის დეფექტი...</t>
  </si>
  <si>
    <t>ზაქარაძე სალომე</t>
  </si>
  <si>
    <t>12/07/2011</t>
  </si>
  <si>
    <t>61750009909</t>
  </si>
  <si>
    <t>თ.ტ სისხლძარღვოვანი სინდრომები ცერებროვასკულური დროს. გთმ. ფუნქციურად ერთადერთი პარკუჭი-სამკარედა სარქვლის ატრეზია, წინაგულთაშუა ძგიდის დეფექტი</t>
  </si>
  <si>
    <t>1. თსსუ გ. ჟვანიას სახ. პედიატრიის აკადემიური კლინიკა                              2. ჯო ენის სახ. სამედიცინო ცენტრი</t>
  </si>
  <si>
    <t>110.00                
125.00</t>
  </si>
  <si>
    <t>ხარაბაძე თინა</t>
  </si>
  <si>
    <t>20/03/1970</t>
  </si>
  <si>
    <t>61009025695</t>
  </si>
  <si>
    <t>გთმ. პარკუჭთშუა ძგიდის დეფექტი, პულმონური ჰიპერტენზია</t>
  </si>
  <si>
    <t>აღნიაშვილი ანი</t>
  </si>
  <si>
    <t>27/09/2007</t>
  </si>
  <si>
    <t>01208070196</t>
  </si>
  <si>
    <t>გთმ. მიტრალური სარქვლის მაღალი ხარისხის ნაკლოვანება</t>
  </si>
  <si>
    <t xml:space="preserve">ქობულია რევაზ
</t>
  </si>
  <si>
    <t>27/05/1977</t>
  </si>
  <si>
    <t>62007006191</t>
  </si>
  <si>
    <t>გთმ. წინაგულთაშუა ძგიდის დეფექტი. კად. გადატანილი მიოკარდიუმის ინფარქტი განუსაზღველი ვადის, შეგუბებითი გუ</t>
  </si>
  <si>
    <t>კვარაცხელია ლილიანა</t>
  </si>
  <si>
    <t>23/12/2015</t>
  </si>
  <si>
    <t>01550105236</t>
  </si>
  <si>
    <t>გთმ. Situs solitus, ლეოკარდია, ატრიოვენტრიკულური დისკორდანტობა, მარჯვენა პარკუჭის ჰიპოპლაზია, ღია არტერიული სადინარი</t>
  </si>
  <si>
    <t xml:space="preserve">მამულაძე მათე
</t>
  </si>
  <si>
    <t>18/02/2015</t>
  </si>
  <si>
    <t>01150081139</t>
  </si>
  <si>
    <t xml:space="preserve">მამედოვი უმუდ
</t>
  </si>
  <si>
    <t>05/07/2016</t>
  </si>
  <si>
    <t>01650119644</t>
  </si>
  <si>
    <t>გთმ. მაგისტრალურ სისხლძარღვთა ტრანსპოზიცია, აორტოპულმონური ძგიდის დეფექტი, პარკუჭთშუა ძგიდის დეფექტი, ახალშობილთა გუ</t>
  </si>
  <si>
    <t xml:space="preserve">ჯანაშია ნინი
</t>
  </si>
  <si>
    <t>გთმ. სრული ატრიოვენტრიკულური არხი, შეგუბებითი გუ. ღია არტერიული სადინრის ქირურგიული დახურვის შემდგომი პერიოდი</t>
  </si>
  <si>
    <t>61950034718</t>
  </si>
  <si>
    <t>გთმ მარცხენაკორონარული არტერიის ამონალური გამოსვლა ფილტვის არტერიიდან, მიოკარდიტი, კარდიომიოპათია</t>
  </si>
  <si>
    <t>28/06/2014</t>
  </si>
  <si>
    <t>61650025335</t>
  </si>
  <si>
    <t>გთმ წინაგულთაშუა ძგიდის დეფექტი, პარკუჭრთაშუა ძგიდის დეფექტი</t>
  </si>
  <si>
    <t>09/01/2015</t>
  </si>
  <si>
    <t>40150002598</t>
  </si>
  <si>
    <t>გთმ, პარკუჭთშუა ძგიდის დეფექტი, წინაგულთაშუა ძგიდის დეფექტი, ღია არტერიული სადინარი...</t>
  </si>
  <si>
    <t>29/03/2009</t>
  </si>
  <si>
    <t>60350004147</t>
  </si>
  <si>
    <t>მახარაშვილი
მართა</t>
  </si>
  <si>
    <t>01/09/2015</t>
  </si>
  <si>
    <t>01450096809</t>
  </si>
  <si>
    <t>გთმ. პარკუჭოვანი სისხლზარღვოვანი კავშირის დარღვევა, გულის მარჯვენამხრივი ჰიპოპლაზიის სინდრომი</t>
  </si>
  <si>
    <t xml:space="preserve">ბერაია მათე
</t>
  </si>
  <si>
    <t>16/08/2001</t>
  </si>
  <si>
    <t>42001036055</t>
  </si>
  <si>
    <t>გთმ, სუბაორტული სტენოზი, აორტული სარქვლის ნაკლოვანება</t>
  </si>
  <si>
    <t>17/06/2016</t>
  </si>
  <si>
    <t>61650036647</t>
  </si>
  <si>
    <t xml:space="preserve">ჭედია გიორგი
</t>
  </si>
  <si>
    <t>07/09/1999</t>
  </si>
  <si>
    <t>62004027954</t>
  </si>
  <si>
    <t>გთმ, წინაგულთაშუა ძგიდის დეფექტი, ფილტვის ვენების ნაწილობრივი ანომალიური დრენაჟი</t>
  </si>
  <si>
    <t>მსხვილიძე
ნინო</t>
  </si>
  <si>
    <t>14/12/1972</t>
  </si>
  <si>
    <t>09001006823</t>
  </si>
  <si>
    <t>გთმ წინაგულთაშუა ძგიდის დეფექტი,  გუ, გულის რითმის სხვა დარღვევები, ტრიკუსპიდული ნაკლოვანება, პულმონური ჰიპერტენზია</t>
  </si>
  <si>
    <t xml:space="preserve">უსუპოვი ზურაბ
</t>
  </si>
  <si>
    <t>01450095142</t>
  </si>
  <si>
    <t>გთმ. სრული ატრიოვენტრიკულური არხი.</t>
  </si>
  <si>
    <t xml:space="preserve">ჯიჯიაშვილი
ნიკოლოზი </t>
  </si>
  <si>
    <t>16/08/2010</t>
  </si>
  <si>
    <t>01654011132</t>
  </si>
  <si>
    <t>გთმ, ატრიოვენტრიკულური დისკორდანტობა...</t>
  </si>
  <si>
    <t>საკანდელიძე
მალვინა</t>
  </si>
  <si>
    <t>22/04/1960</t>
  </si>
  <si>
    <t>გთმ. წინაგულთაშუა მეორადი ძგიდის დეფექტი, მიტრალური სარქვლის პროლაფსი...</t>
  </si>
  <si>
    <t>17/03/2016</t>
  </si>
  <si>
    <t>47250005411</t>
  </si>
  <si>
    <t>ციცაგი  ნიკოლოზ</t>
  </si>
  <si>
    <t xml:space="preserve"> 29/11/1990</t>
  </si>
  <si>
    <t>59001111681</t>
  </si>
  <si>
    <t>გთმ, ფალოს ტეტრადა, ფილტვის არტერიის რგოლისა და ღეროს ჰიპოპლაზია...</t>
  </si>
  <si>
    <t>სომხიშვილი
ბარბარე</t>
  </si>
  <si>
    <t>12/04/2015</t>
  </si>
  <si>
    <t>01850085036</t>
  </si>
  <si>
    <t>გთმ ღია არტერიული სადინარი. მიტრალური სარქვლის პროლაფსი, შეგუბებითი გუ</t>
  </si>
  <si>
    <t>გთმ. ფალოს ტეტრადა, ფილტვის არტერიის რგოლისა და ღეროს ჰიპოპლაზია, აორტის მარჯვენა რკალი</t>
  </si>
  <si>
    <t>ამირანაშვილი 
ნიტა</t>
  </si>
  <si>
    <t>26/07/2010</t>
  </si>
  <si>
    <t>01350005799</t>
  </si>
  <si>
    <t>გთმ. შემომხვევი კორონარული არტერია-მარჯვენა პარკუჭის ფისტულა</t>
  </si>
  <si>
    <t>ფოფხაძე 
ანდრია</t>
  </si>
  <si>
    <t>30/06/2016</t>
  </si>
  <si>
    <t>10150006980</t>
  </si>
  <si>
    <t>გთმ, ღია არტერიული სადინარი, ღია ოვალური ხვრელი, შეგუბებითი გუ...</t>
  </si>
  <si>
    <t>61550025683</t>
  </si>
  <si>
    <t xml:space="preserve">ჩხეიძე მოსე
</t>
  </si>
  <si>
    <t>01850026657</t>
  </si>
  <si>
    <t>ჯამბურიძე 
გიგი</t>
  </si>
  <si>
    <t>19/06/2013</t>
  </si>
  <si>
    <t>53150001124</t>
  </si>
  <si>
    <t>გთმ. სრული ატრიოვენტრიკულური არხი, ფალოს ტეტრადა.</t>
  </si>
  <si>
    <t xml:space="preserve">სტეფანიან სარა
</t>
  </si>
  <si>
    <t>07950006621</t>
  </si>
  <si>
    <t>გთმ. ფალოს ტეტრადა, ფილტვის არტერიის რგოლისა და ღეროს ჰიპოპლაზია, ქოშინ-ციანოზური შეტევები</t>
  </si>
  <si>
    <t>პაპაშვილი 
ნიკოლოზ</t>
  </si>
  <si>
    <t>07/07/2016</t>
  </si>
  <si>
    <t>01850119728</t>
  </si>
  <si>
    <t>გთმ. ფუნქციურად ერთადერთი პარკუჭი, სამკარედა სარქვლის ატრეზია, პარკუჭის ჰიპოპლაზია, ფილტვის არტერიის ატრეზია, ღია არტერიული სადინარი</t>
  </si>
  <si>
    <t xml:space="preserve">წიკლაური თამარი
</t>
  </si>
  <si>
    <t>21/05/2016</t>
  </si>
  <si>
    <t>01750116133</t>
  </si>
  <si>
    <t>გთმ პარკუჭთაშუა ძგიდის დეფექტი, შეგუბებითი გუ</t>
  </si>
  <si>
    <t>ბოჭორიშვილი 
დავითი</t>
  </si>
  <si>
    <t>18350005469</t>
  </si>
  <si>
    <t>გთმ. პარკუჭთშუა ძგიდის დეფექტი, ფილტვის არტერიის იფუნდიფულური სტენოზი, გუ</t>
  </si>
  <si>
    <t>კობაიძე 
ბარბარე</t>
  </si>
  <si>
    <t>გთმ ფილტვის არტერიის ატრეზია, დიდი აორტის პულმონური კოლატერალების დახურვის და ფილტვის არტერიის ტოტების აღმავალ აორტასთან  ანასტომოზირების შ/მ</t>
  </si>
  <si>
    <t>1. შპს ღია გული                  2. შპს მოწინავე სამედიცინო ტექნოლოგიები და სერვისი</t>
  </si>
  <si>
    <t>19555.00  1682.00</t>
  </si>
  <si>
    <t>ქარუმიძე
ქეთევან</t>
  </si>
  <si>
    <t>07/10/2003</t>
  </si>
  <si>
    <t>01024088705</t>
  </si>
  <si>
    <t>გთმ ექსუდაციური პერიკარდიტი, რესტრუქციული კარდიომიოპათია</t>
  </si>
  <si>
    <t>09/06/2016</t>
  </si>
  <si>
    <t>01350117472</t>
  </si>
  <si>
    <t>გთმ, შეგუბებითი გუ,  პარკუჭთშუა ძგიდის დეფექტი, წინაგულთაშუა ძგიდის დეფექტი</t>
  </si>
  <si>
    <t xml:space="preserve">ხუჯაძე დაჩი
</t>
  </si>
  <si>
    <t>14/07/2016</t>
  </si>
  <si>
    <t>01550120286</t>
  </si>
  <si>
    <t>გთმ, ახალშობილის გუ, სიტუს  ამბიგუოუს, მეზოკარდია, ფუნქციურად ერთადერთი პარკუჭი-სამკარედა სარქვლის ატრეზია, მარჯვენა პარკუჭის ჰიპოპლაზია...</t>
  </si>
  <si>
    <t xml:space="preserve">მელაძე  ანრი
</t>
  </si>
  <si>
    <t>18/06/2016</t>
  </si>
  <si>
    <t>61250036628</t>
  </si>
  <si>
    <t>გთმ, ფილტვის არტერიის სარქვლოვანი სტენოზი</t>
  </si>
  <si>
    <t>ბოლქვაძე  
ანასტასია</t>
  </si>
  <si>
    <t>10/04/2016</t>
  </si>
  <si>
    <t>61650035689</t>
  </si>
  <si>
    <t>გთმ,  შეგუბებითი გუ,პარკუჭთშუა ძგიდის დეფექტი, ღია ოვალური ხვრელი</t>
  </si>
  <si>
    <t xml:space="preserve">კეშელავა ლიზი
</t>
  </si>
  <si>
    <t>29/09/2009</t>
  </si>
  <si>
    <t>19350002412</t>
  </si>
  <si>
    <t>გთმ, ინვენსირებული სიტუსი, მაგისტრალურ სისხლძარღვთა ნაკლოვანება, ბილატერული ზედა ღრუ ვენა, ფილტვის არტერიის შევიწროების შ/მ</t>
  </si>
  <si>
    <t>11/06/2014</t>
  </si>
  <si>
    <t>გთმ. situs solitus, მეზოკარდია, აორტის კოარქტაცია, ღია არტერიული სადინარი, მარცხენა ღრუ ვენა</t>
  </si>
  <si>
    <t>მიჩიტაშვილი თეიმურაზ</t>
  </si>
  <si>
    <t>15/07/2016</t>
  </si>
  <si>
    <t>01250120589</t>
  </si>
  <si>
    <t>გთმ, ფილტვის არტერიის ატრეზია. დიდი აორტუპულმონური კოლატერალრბი, პარკუჭთშუა ძგიდის დეფექტი. ღია არტერიული ოვალური ხვრელი</t>
  </si>
  <si>
    <t xml:space="preserve">ქობალია ანი
</t>
  </si>
  <si>
    <t>04/04/2011</t>
  </si>
  <si>
    <t>19450010514</t>
  </si>
  <si>
    <t>გთმ. აორტის ორკარედა სარქველი, აორტის სარქვლოვანი სტენოზი, აორტის გოთური თაღი. ერთადერთი პაპილარული კუნთი</t>
  </si>
  <si>
    <t xml:space="preserve">მელაძე ანრი
</t>
  </si>
  <si>
    <t>კომახიძე ნიკოლოზი</t>
  </si>
  <si>
    <t>31/07/2016</t>
  </si>
  <si>
    <t>01950121713</t>
  </si>
  <si>
    <t>გთმ. მაგისტრალურ სისხლძარღვთა ტრანსპოზიცია, ინტაქტურ პარკუჭთა ძგიდე, ღია ოვალური ხვრელი, ღია არტერიული სადინარი</t>
  </si>
  <si>
    <t>გთმ. სრული ატრიოვენტრიკულური არხი. პულმონური ჰიპერტენზია</t>
  </si>
  <si>
    <t xml:space="preserve">ლომია მარიამი
</t>
  </si>
  <si>
    <t>13/03/2014</t>
  </si>
  <si>
    <t>39650006607</t>
  </si>
  <si>
    <t>გთმ. სრული ატრიოვენტრიკულურის არხი, ქირურგიული კორექციის შ/მ. მიტრალური სარქვლის ნაკლოვანება</t>
  </si>
  <si>
    <t xml:space="preserve">მამედოვი ისა
</t>
  </si>
  <si>
    <t>23/01/2013</t>
  </si>
  <si>
    <t>01950023276</t>
  </si>
  <si>
    <t>გთმ. წინაგულთაშუა ძგიდის დეფექტი დიდი ზომის</t>
  </si>
  <si>
    <t>წურწუმია მილანა</t>
  </si>
  <si>
    <t>12/07/2016</t>
  </si>
  <si>
    <t>39350010058</t>
  </si>
  <si>
    <t>გთმ. პარკუჭთაშუა ძგიდის დეფექტი, გულის შეგუბებითი უკმარისობა</t>
  </si>
  <si>
    <t>გთმ. აორტის კოარქტაციის და ვენური სინუსის ტიპის წინაგულთაშუა ძგიდის დეფექტის ზედა ღრუ ვენის სინდრომი. მარჯვენა წინაგულისა და ზედა ღრუ ვენის შეერთბის ადგილის რესტენოზი</t>
  </si>
  <si>
    <t>ამირასლანოვი შამში</t>
  </si>
  <si>
    <t>10/07/2016</t>
  </si>
  <si>
    <t>01250120129</t>
  </si>
  <si>
    <t>გთმ. პარკუჭთაშუა ძგიდის დეფექტი, ღია ოვალური ხვრელი. შეგუბებითი გუ</t>
  </si>
  <si>
    <t>ევგენიძე ანასტასია</t>
  </si>
  <si>
    <t>26/09/2012</t>
  </si>
  <si>
    <t>61250016140</t>
  </si>
  <si>
    <t>გთმ. ფილტვის სარქვლოვანი სტენოზი</t>
  </si>
  <si>
    <t>სურმანიძე ალექსი</t>
  </si>
  <si>
    <t>20/01/2015</t>
  </si>
  <si>
    <t>01250078832</t>
  </si>
  <si>
    <t>გთმ. გულის მარცხენა წილების ჰიპოპლაზიის სინდრომი-მიტრალური სარქვლის ატრეზია, მარცხენა პარკუჭის ჰიპოპლაზია, აორტის თაღის ჰიპოპლაზია, აორტის კოარქთაცია, ღია ასრტერიული სადინარი, წინაგულთაშუა ძგიდის დეფექტი</t>
  </si>
  <si>
    <t xml:space="preserve">ყიფიანი ლევან
</t>
  </si>
  <si>
    <t>02/04/1991</t>
  </si>
  <si>
    <t>01008050589</t>
  </si>
  <si>
    <t>გთმ, ფალოს ტეტრადის რადიკალური კორექციის შ/პ, ფილტვის არტერიის სტენოზი და ნაკლოვანება</t>
  </si>
  <si>
    <t xml:space="preserve">კობალავა ლევან
</t>
  </si>
  <si>
    <t>19/02/1992</t>
  </si>
  <si>
    <t>33001072107</t>
  </si>
  <si>
    <t>გთმ ფალოს ტეტრადა, მანკის რადიკალური კორექციის შ/მ, სრული ატრიოვენტრიკულური ბლოკადა, მუდმივი რითმის რეიმპლანტაციის შ/მ</t>
  </si>
  <si>
    <t xml:space="preserve">პაიჭაძე ნიკოლოზ
</t>
  </si>
  <si>
    <t>25/01/2009</t>
  </si>
  <si>
    <t>60950003254</t>
  </si>
  <si>
    <t>გთმ, წინაგულთაშუა ძგიდის დეფექტური</t>
  </si>
  <si>
    <t xml:space="preserve">მამალაძე ნია
</t>
  </si>
  <si>
    <t>გთმ. ფილტვის არტერიის ატრეზია, პარკუჭთშუა ძგიდის დეფექტი, წინაგულთაშუა ძგიდის დეფექტი...</t>
  </si>
  <si>
    <t>ჯანჯღავა თამარ</t>
  </si>
  <si>
    <t>19/05/2004</t>
  </si>
  <si>
    <t>01105049424</t>
  </si>
  <si>
    <t>გთმ. მაგისტრალურ სისხლძაღვთა გამოსვლა მარჯვენა პარკუჭიდან, პარკუჭთაშუა ძგიდის დეფექტი, ფილტვის არტერიის რგოლის ჰიპოპლაზია, ღია ოვალური ხვრელი</t>
  </si>
  <si>
    <t>გთმ სრული ატრიოვენტრიკულური არხი, შეგუბებითი გულის უკმარისობა</t>
  </si>
  <si>
    <t>ქავთარაძე თამარი</t>
  </si>
  <si>
    <t>18/12/2004</t>
  </si>
  <si>
    <t>გთმ, აორტის სარქვლოვანი და სარქველზედა სტენოზი, აორტის ორკარედა სარქველი, როსის პროცედურის შ/პ, სარქველშემცველი კონდუიტის სტენოზი</t>
  </si>
  <si>
    <t xml:space="preserve">თედელური დევი
</t>
  </si>
  <si>
    <t>17/09/2009</t>
  </si>
  <si>
    <t>01950003714</t>
  </si>
  <si>
    <t>გთმ. მაგისტრალურ სისხლძარღვთა გამოსვლა მარჯვენა პარკუჭიდან, პარკუჭთშუა ძგიდის დეფექტი</t>
  </si>
  <si>
    <t>იოსებაშვილი მარიამ</t>
  </si>
  <si>
    <t>23/08/2008</t>
  </si>
  <si>
    <t>01650000862</t>
  </si>
  <si>
    <t>გთმ. აორტის კოარქტაცია, აორტის ორკარედა სარქველი, აღმავალი აორტის დილატაცია</t>
  </si>
  <si>
    <t xml:space="preserve">ქამადაძე ნიკა
</t>
  </si>
  <si>
    <t>47250005521</t>
  </si>
  <si>
    <t>გთმ, აორტული ძგიდის დეფექტი, ღია ოვალური ხვრელი</t>
  </si>
  <si>
    <t>რევიშვილი გიორგი</t>
  </si>
  <si>
    <t>20/08/1995</t>
  </si>
  <si>
    <t>01019088345</t>
  </si>
  <si>
    <t xml:space="preserve">ნოზაძე ლიზი
</t>
  </si>
  <si>
    <t>07/12/2014</t>
  </si>
  <si>
    <t>01550075415</t>
  </si>
  <si>
    <t>გთმ. წინაგულთაშუა ძგიდის დეფქტი</t>
  </si>
  <si>
    <t xml:space="preserve">შველიძე გიორგი
</t>
  </si>
  <si>
    <t>10/08/2016</t>
  </si>
  <si>
    <t>01950122491</t>
  </si>
  <si>
    <t>გთმ ღია არტერიული სადინარი,ღია ოვალური ხვრელი</t>
  </si>
  <si>
    <t>ფარქოსაძე გალინა</t>
  </si>
  <si>
    <t>01/12/1940</t>
  </si>
  <si>
    <t>01011045011</t>
  </si>
  <si>
    <t>გშმ მიტრალური სარქვლის ნაკლოვანება. გთმ წინაგულთაშუა ძგიდის დეფექტი, პულმონური ჰიპერტენზია. კ/გრაფიის შ/მ. გუ. ა/ჰ</t>
  </si>
  <si>
    <t>ხაბაზიშვილი ლევან</t>
  </si>
  <si>
    <t>27/09/2011</t>
  </si>
  <si>
    <t>13301073699</t>
  </si>
  <si>
    <t xml:space="preserve">ქვარაია მარიამი
</t>
  </si>
  <si>
    <t>29/08/2016</t>
  </si>
  <si>
    <t>01550124067</t>
  </si>
  <si>
    <t>გთმ, ფილტვის არტერიის ატრეზია, ინტრაქტული პარკუჭთშუა ძგიდე, ღია არტერიული სადინარი, მცირე ზომის, ღია არტერიული სადინარზე დამოკიდებული</t>
  </si>
  <si>
    <t>გთმ, ფუნქციურად ერთადერთი პარკუჭი-მიტრალური სარქვლის ატრეზია, მარცხენა პარკუჭის ჰიპოპლაზია, აორტის თაღის ჰიპოპლაზია, ღია არტერიული სადინარი, ღია ოვალური სვრელი</t>
  </si>
  <si>
    <t xml:space="preserve">კაკულია ირაკლი
</t>
  </si>
  <si>
    <t>04/07/2016</t>
  </si>
  <si>
    <t>61950036924</t>
  </si>
  <si>
    <t>გთმ მაგისტრალურ სისხლძარღვთა ტრანსპოზიცია, პარკუჭთშუა ძგიდის დეფექტი, მარცხენა პარკუჭის გასასვლელი ტრაქტის ობსტრუქცია, ღია ოვალური ხვრელი</t>
  </si>
  <si>
    <t>მჭედლიშვილი ანა</t>
  </si>
  <si>
    <t>24/08/2016</t>
  </si>
  <si>
    <t>01650123692</t>
  </si>
  <si>
    <t>გთმ. ფუნქციურად ერთადერთი პარკუჭი, სრული ატრიოვენტრიკულური არხი-არაბალანსირებული პარკუჭები, ღია არტერიული სადინარი, დიდი ზომის აორტოპულმონური კალატარები</t>
  </si>
  <si>
    <t>ბოლქვაძე გეგა</t>
  </si>
  <si>
    <t>28950015561</t>
  </si>
  <si>
    <t>გთმ, აორტა ფილტვის არტერიის ძგიდის დეფქტი, ღია არტერიული სადინარი, ღია ოვალური ხვრელი, შეგუბებითი გუ</t>
  </si>
  <si>
    <t xml:space="preserve">ჩაჩანიძე დავითი
</t>
  </si>
  <si>
    <t>20/08/2016</t>
  </si>
  <si>
    <t>54750003010</t>
  </si>
  <si>
    <t>გთმ. მაგისტრალურ სისხლძარღვთა ტრანსპოზიცია, პარკუჭთაშუა ძგიდის დეფექტი, ღია ოვალური ხვრელი, ღია არტერიული სადინარი</t>
  </si>
  <si>
    <t xml:space="preserve">წიქარაძე გაგა
</t>
  </si>
  <si>
    <t>20/06/2016</t>
  </si>
  <si>
    <t>20150011168</t>
  </si>
  <si>
    <t>გთმ. ფალოს ტეტრადა, ღია ოვალური ხვრელი</t>
  </si>
  <si>
    <t>გთმ, პარკუჭთშუა ძგიდის დეფქტი, წინაგულთაშუა ძგიდის დეფექტი, შეგუბებითი გუ</t>
  </si>
  <si>
    <t>ბერაძე ნიკოლოზი</t>
  </si>
  <si>
    <t>60950047990</t>
  </si>
  <si>
    <t>გთმ. მარცხენა წილების ჰიპოპლაზიის სინდრომი, მიტრალური სარქვლის ატრეზია, ღია არტერიული სადინარი, მარცხენა პარკუჭის ჰიპოპლაზია, ახალშობილთა გულის უკმარისობა, სუნთქვის უკმარისობა</t>
  </si>
  <si>
    <t>სუარიშვილი ბარბარე</t>
  </si>
  <si>
    <t>13/05/2011</t>
  </si>
  <si>
    <t>01454014341</t>
  </si>
  <si>
    <t>გთმ. მაგისტრალურ სისხლძარღვთა ტრანსპორტირება, პარკუჭთაშუა ძგიდის დეფექტი, პარკუჭთაშუა ძგიდის დეფქექტის დახურვა, ღია ოვალური ხვრელი</t>
  </si>
  <si>
    <t xml:space="preserve">დევაძე ნინო
</t>
  </si>
  <si>
    <t>22/07/2016</t>
  </si>
  <si>
    <t>57350004788</t>
  </si>
  <si>
    <t>გთმ, პარკუჭთშუა ძგიდის დეფექტი-მრავლობითი, წინაგულთაშუა ძგიდის დეფქტი, შეგუბებითი გუ</t>
  </si>
  <si>
    <t>დევდარიანი მარიამ</t>
  </si>
  <si>
    <t>01150078009</t>
  </si>
  <si>
    <t>გთმ. აორტის კოარქტაცია, აორტის თაღის ჰიპოპლაზია, პარკუჭთშუა ძგიდის დეფექტი, ღია არტერიული სადინარი.</t>
  </si>
  <si>
    <t xml:space="preserve">ისაკიძე ლიზი
</t>
  </si>
  <si>
    <t>06/05/2016</t>
  </si>
  <si>
    <t>18250006125</t>
  </si>
  <si>
    <t>გთმ, ფილტვის არტერიის ატრეზია, პარკუჭთაშუა ძგიდის დეფექტი, ღია ოვალური ხვრელი, შეგუბებითი გუ</t>
  </si>
  <si>
    <t>ღუჭაშვილი დანიელ</t>
  </si>
  <si>
    <t>01950123448</t>
  </si>
  <si>
    <t>გთმ. აორტის კოარქტაცია, აორტის ორკარედა სარქველი, წინაგულთაშუა ძგიდის დეფექტი</t>
  </si>
  <si>
    <t>გორდელაძე სესილი</t>
  </si>
  <si>
    <t>25/08/2016</t>
  </si>
  <si>
    <t>33150005778</t>
  </si>
  <si>
    <t>გთმ. პარკუჭთშუა ძგიდის დეფექტი, წინაგულთაშუა ძგიდის დეფექტი, ღია არტერიული სადინარი</t>
  </si>
  <si>
    <t xml:space="preserve">კოკაია იზოლდა
</t>
  </si>
  <si>
    <t>19/04/1951</t>
  </si>
  <si>
    <t>62004006864</t>
  </si>
  <si>
    <t>გთმ, წინაგულთაშუა ძგიდის დეფექტი, მიტრალური სარქვლის რეგურგიტაცია...</t>
  </si>
  <si>
    <t xml:space="preserve">მარანელი მათე
</t>
  </si>
  <si>
    <t>30/12/2014</t>
  </si>
  <si>
    <t>59850013370</t>
  </si>
  <si>
    <t>გთმ. აორტის სარქვლის ნაკლოვანება, აორტის სარქვლის ენდოვასკულური ბალონური ვალვულოპლასტიკის შ/მ</t>
  </si>
  <si>
    <t>გელაშვილი დათო</t>
  </si>
  <si>
    <t>09/07/2016</t>
  </si>
  <si>
    <t>11350003117</t>
  </si>
  <si>
    <t>გთმ. ღია არტერიული სადინარი, პარკუჭთაშუა ძგიდის დეფქტი, ღია ოვალური ხვრელი, შეგუბებითი გუ</t>
  </si>
  <si>
    <t>ფუტკარაძე მარიამი</t>
  </si>
  <si>
    <t>03/11/2014</t>
  </si>
  <si>
    <t>01350072957</t>
  </si>
  <si>
    <t>გთმ. წინაგულთაშუა ძგიდის დეფექტი, მარჯვენა ფილტვის ვენების ანომალური დრენაჯი ვქედა ღრუ ვენაში, აბერანტული მარჯვენა ლავიწქვეშა არტერია</t>
  </si>
  <si>
    <t xml:space="preserve">ქალდანი აკაკი
</t>
  </si>
  <si>
    <t>09/03/2004</t>
  </si>
  <si>
    <t>62602012057</t>
  </si>
  <si>
    <t>გთმ. მიტრალური სარქვლის პროლაფსი, მიტრალური სარქვლის ნაკლოვანება</t>
  </si>
  <si>
    <t xml:space="preserve">კაკუტაშვილი ლუკა </t>
  </si>
  <si>
    <t>24/12/2009</t>
  </si>
  <si>
    <t>01357004930</t>
  </si>
  <si>
    <t>გთმ. წინაგულთაშუა ძგიდის დეფექტი, მიტრალური სარქვლის პროლაფსი, მიტრალური სარქვლის ნაკლოვანება</t>
  </si>
  <si>
    <t>ახვლედიანი მანანა</t>
  </si>
  <si>
    <t>05/08/1963</t>
  </si>
  <si>
    <t>01010014792</t>
  </si>
  <si>
    <t>გთმ, წინაგულთაშუა ძგიდის დეფექტი, ტრიკუსპიდული ნაკლოვანება მსუბუქი, პულმონარული ჰიპერტენზია, გუ, რევმატოიდული ართრიტი</t>
  </si>
  <si>
    <t>ჯინჭარაძე მარიამი</t>
  </si>
  <si>
    <t>27/08/2016</t>
  </si>
  <si>
    <t>61751005874</t>
  </si>
  <si>
    <t>ახალშობილთა შეგუბებითი გუ, გთმ მაგისტრალურ სისხლძარღვთა ტრანსპოზიცია, მრავლობითი პარკუჭთაშუა ძგიდის დეფქტი, მარცხენა პარკუჭის გასასვლელი ტრაქტის ობსტრუქცია, წინაგულთაშუა ძგიდის დეფექტი</t>
  </si>
  <si>
    <t>გთმ. მაგისტრალურ სისხლძარღვთა გამოსვლა მარჯვენა პარკუჭიდან, პარკუჭთაშუა ძგიდის დეფქტი, ფილტვის არტერიის სარქველზედა და სარქვლოვანი სტენოზი...</t>
  </si>
  <si>
    <t>ახვლედიანი რევაზი</t>
  </si>
  <si>
    <t>05/12/1997</t>
  </si>
  <si>
    <t>გთმ. აორტო-პულმონური ფანჯარა, აორტის მარჯვენა რკალი, აორტის სარქვლოვანი სტენოზი, დისკრეტული საუბაორტული მემბრანა, აორტის სარქვლის ზომიერი დაკლოვანება</t>
  </si>
  <si>
    <t>თოდუა ანამარია</t>
  </si>
  <si>
    <t>06/07/2016</t>
  </si>
  <si>
    <t>19850012958</t>
  </si>
  <si>
    <t>გთმ გულის შეგუბებითი უკმარისობა, პარკუჭთშუა ძგიდის დეფექტი, ღია ოვალური ხვრელი</t>
  </si>
  <si>
    <t xml:space="preserve">გაიბოვა როიალა
</t>
  </si>
  <si>
    <t>27/12/1989</t>
  </si>
  <si>
    <t>28001104255</t>
  </si>
  <si>
    <t>გთმ აორტის სარქვლის თანდაყოლილი სტენოზი /  ნაკლოვანება</t>
  </si>
  <si>
    <t>გულასარიანი ალა</t>
  </si>
  <si>
    <t>14/10/1995</t>
  </si>
  <si>
    <t>01011078323</t>
  </si>
  <si>
    <t>გთმ გულის ძგიდის თანდაყოლილი ანომალიები, სამკარიანი სარქვლის არარევმატული ნაკლოვანება, სხვა მეორადი პულმონური ჰიოპერტენზია, ქვ კიდურების ვენების ვარიკოზი</t>
  </si>
  <si>
    <t>შპს ისრაელ-საქართველოს სამედიცინო კვლევითი კლინიკა ჰელსიკორი</t>
  </si>
  <si>
    <t xml:space="preserve">კატშანი ლედი
</t>
  </si>
  <si>
    <t>04/04/1995</t>
  </si>
  <si>
    <t>52101027291</t>
  </si>
  <si>
    <t>გთმ წინაგულთაშუა მეორადი ძგიდის დეფექტი, ფილტვის არტერიის მარცხენა ტოტის სტენოზი</t>
  </si>
  <si>
    <t xml:space="preserve">ნებიერიძე ანა
</t>
  </si>
  <si>
    <t>14/09/2012</t>
  </si>
  <si>
    <t>18150003159</t>
  </si>
  <si>
    <t xml:space="preserve">გოდუაძე ლუკა
</t>
  </si>
  <si>
    <t>30/05/2016</t>
  </si>
  <si>
    <t>01150116800</t>
  </si>
  <si>
    <t>გთმ. წინაგულთაშუა ძგიდის დეფექტი. ღია არტერიული სადინარი, ღია ოვალური ხვრელი</t>
  </si>
  <si>
    <t>შიუკაშვილი 
ევა</t>
  </si>
  <si>
    <t>09/09/2016</t>
  </si>
  <si>
    <t>01550124967</t>
  </si>
  <si>
    <t>გთმ, მეზოკარდია, აორტის თაღის ჰიპოპლაზია, აორტის კოარქტაცია, ღია არტერიული სადინარი...</t>
  </si>
  <si>
    <t>კვირიკაშვილი 
გაბრიელი</t>
  </si>
  <si>
    <t>60650044709</t>
  </si>
  <si>
    <t>გთმ ფალოს ტეტრადა, დიდი აორტოპულმონური კოლატერალები</t>
  </si>
  <si>
    <t xml:space="preserve">ჭუბაბრია გიული
</t>
  </si>
  <si>
    <t>22/10/1962</t>
  </si>
  <si>
    <t>39001005477</t>
  </si>
  <si>
    <t xml:space="preserve">გთმ წინაგულთაშუა ძგიდის დეფექტი , გიდ, არასტაბილურის ტენოკარდია, </t>
  </si>
  <si>
    <t xml:space="preserve">მახარაძე თამარი
</t>
  </si>
  <si>
    <t>გთმ, წინაგულთაშუა ძგიდის დეფქტი, ფილტვის არტერიის სარქვლოვანი სტენოზი</t>
  </si>
  <si>
    <t xml:space="preserve">საფარიძე სესილი
</t>
  </si>
  <si>
    <t>13/04/2016</t>
  </si>
  <si>
    <t>61250035721</t>
  </si>
  <si>
    <t>გთმ, აორტოპულონური ძგიდის დეფექტი, შეგუბებითი გუ</t>
  </si>
  <si>
    <t>ლობჟანიძე ელენა</t>
  </si>
  <si>
    <t>28/03/2016</t>
  </si>
  <si>
    <t>01450112315</t>
  </si>
  <si>
    <t>გთმ  აორტის თაღის ჰიპოპლაზია წინაგულთაშუა ძგიდის დეფექტი</t>
  </si>
  <si>
    <t>ჩიხრაძე ალექსი</t>
  </si>
  <si>
    <t>04/08/2008</t>
  </si>
  <si>
    <t>01650000712</t>
  </si>
  <si>
    <t>ძიძიგური დემეტრე</t>
  </si>
  <si>
    <t>25/09/2015</t>
  </si>
  <si>
    <t>01350098443</t>
  </si>
  <si>
    <t>გთმ, წინაგულთაშუა ძგიდის დეფქტი</t>
  </si>
  <si>
    <t xml:space="preserve">შალიკაძე ანდრია
</t>
  </si>
  <si>
    <t>61650035179</t>
  </si>
  <si>
    <t>გთმ. პარკუჭთაშუა ძგიდის დეფქტი</t>
  </si>
  <si>
    <t xml:space="preserve">ქარციძე გიორგი
</t>
  </si>
  <si>
    <t>28/10/2015</t>
  </si>
  <si>
    <t>60250043273</t>
  </si>
  <si>
    <t>გთმ. პარკუჭთშუა ძგიდის დეფქტი, ორღრუიანი მარჯვენა პარკუჭი</t>
  </si>
  <si>
    <t>?</t>
  </si>
  <si>
    <t>2</t>
  </si>
  <si>
    <t xml:space="preserve">2000.00
1333.00                           
</t>
  </si>
  <si>
    <t>მჭედლიძე ელენე</t>
  </si>
  <si>
    <t>დოლიძე 
გიორგი</t>
  </si>
  <si>
    <t>ასამბაძე 
რეზი</t>
  </si>
  <si>
    <t>ქუფარაშვილი 
საბა</t>
  </si>
  <si>
    <t xml:space="preserve">ლომთაძე 
ლოლიტა </t>
  </si>
  <si>
    <t>ქოქოლაძე 
ბარბარე</t>
  </si>
  <si>
    <t>ხითარიშვილი 
ნია</t>
  </si>
  <si>
    <t>ცეცხლაძე 
გიორგი</t>
  </si>
  <si>
    <t>ჯანგავაძე 
მიხეილი</t>
  </si>
  <si>
    <t>ჯაფარიძე 
ანნა</t>
  </si>
  <si>
    <t>შენიშვნა</t>
  </si>
  <si>
    <t>ძგიდის გაკერვა + კორ არტერიების რეიმპლანტაცია... გამოცვლა. 165</t>
  </si>
  <si>
    <t>წამალი ლეტირამი. 9ზე-240ლ; 26ზე-105ლ; 33ზე-140ლ; 59ზე-105ლ;</t>
  </si>
  <si>
    <t>წამალი დოპელჰერცი აქტ.პმეგა, ეფერალგანის სან, ლაციდოფილი კაფს, მედულაკი, ოსტეოქეა სუსპ, პიოგაფი, რინო ფლუიმუცილი სპრეი, ფლუიფორტი, 12-ბ/საფ ფაინი, ჰელმადოლი</t>
  </si>
  <si>
    <t>კვლევა . თ/ტ მრტ</t>
  </si>
  <si>
    <t>ჩატარებული გეგმიური სხმ. 165</t>
  </si>
  <si>
    <t>სხმ. 165 ჩაუტარდა და წევს</t>
  </si>
  <si>
    <t>ჩატარებული 38-ზე-2400 ლარი</t>
  </si>
  <si>
    <t xml:space="preserve"> დროული სხმ. 165 ჩაუტარდა და გაეწერა</t>
  </si>
  <si>
    <t>სხმ გარეშე , 165 ჩაუტარდა და გაეწერა</t>
  </si>
  <si>
    <t>სხმ+ანგიოკარდიოგრაფიული კვლევა   165ჩაუტარდა და გაეწერა</t>
  </si>
  <si>
    <t>სხმ / ანგიოკარდიოგრაფია  165ჩაუტარდა და გაეწერა</t>
  </si>
  <si>
    <t>სხმ.  165 ; 23ზე -19555ლ; 55ზე-2400ლ ჩაუტარდა და გაეწერა</t>
  </si>
  <si>
    <t>ანგიოგრაფიული კვლევა, სასწრაფო დაყოვნებული. 165 ჩაუტარდა. გაეწერა</t>
  </si>
  <si>
    <t xml:space="preserve">ჩატარებული სხმ-გარეშე. 165. </t>
  </si>
  <si>
    <t>ჩატარებული სასწრაფო-დაყოვნებული სხმ. 165</t>
  </si>
  <si>
    <t>ა/კ</t>
  </si>
  <si>
    <t>სხმ+ა/კარდიოგრაფია</t>
  </si>
  <si>
    <t>სხმ</t>
  </si>
  <si>
    <t>წინაგულთაშუა ძგიდის დეფექტის დახურვა</t>
  </si>
  <si>
    <t>სხმ+სხმგ-ს 50%</t>
  </si>
  <si>
    <t>სხმგ</t>
  </si>
  <si>
    <t>სხმ ძგიდის გაკერვა. 36</t>
  </si>
  <si>
    <t>სხმ 36</t>
  </si>
  <si>
    <t>2015-ში მიცემულია 14395+2400 ლარი</t>
  </si>
  <si>
    <t>ანგიოკარდიოგრაფიული კვლევა და ფ/ა სტენტირება. დაბალქულიანი. 218</t>
  </si>
  <si>
    <t>სხმ. 218 გარდაცვლილი</t>
  </si>
  <si>
    <t>ღია არტერიული სადინრის ენდოვასკულური დახურვა . 165 . 9ზე-უარი რეაბილიტაციაზე</t>
  </si>
  <si>
    <t>სხმ.    165</t>
  </si>
  <si>
    <t>სხმ . 38ზე-2400ლარი.  165</t>
  </si>
  <si>
    <t>გეგმიური ენდოვასკულური დახურვა. 36</t>
  </si>
  <si>
    <t xml:space="preserve"> გეგმიური სხმ. 165</t>
  </si>
  <si>
    <t>გულის ექო+ეგკ +კონსულტაცია. 218; 13ზე-17155ლ; 20ზე-17155; 36ზე-105ლ</t>
  </si>
  <si>
    <t>სხმ გეგმიური</t>
  </si>
  <si>
    <t>სხმ სასწრაფო დაყოვნებული</t>
  </si>
  <si>
    <t>გეგმიური დახურვა. 36</t>
  </si>
  <si>
    <t xml:space="preserve">სხმ 218-პედაგოგების. </t>
  </si>
  <si>
    <t>სხმ. 36</t>
  </si>
  <si>
    <t>დროული სხმ. 165. 26ზე-17155ლ; 59ზე- 2400ლ</t>
  </si>
  <si>
    <t>გეგმიური სხმ. 36. 40ზე-2400ლ</t>
  </si>
  <si>
    <t>გეგმიური ამპლაცერი სადინრის დახურვა 165</t>
  </si>
  <si>
    <t>გეგმიური სხმ. 218 ;  59ზე-2400ლ</t>
  </si>
  <si>
    <t>გეგმიური სხმ. 165</t>
  </si>
  <si>
    <t xml:space="preserve"> გეგმიური სხმ. 165 - სტუდენტური</t>
  </si>
  <si>
    <t>გეგმიური სხმ.     165</t>
  </si>
  <si>
    <t xml:space="preserve">დროული სხმ. 165. 59ზე-2400ლ. </t>
  </si>
  <si>
    <t>სხმ. 165 გეგმიური</t>
  </si>
  <si>
    <t xml:space="preserve"> გეგმიური ანგიოკარდიოგრაფიული კვლევა. 36</t>
  </si>
  <si>
    <t>ანგიოკარდიოგრაფიული კვლევა. გეგმიური. 36</t>
  </si>
  <si>
    <t>ანგიოკარდიოგრაფიული კვლევა. 36</t>
  </si>
  <si>
    <t>გეგმიური აორტის კოარქტაციის სტენტირება. 165. 59ზე-2400ლ</t>
  </si>
  <si>
    <t>გეგმიური სხმ + ანგიოკარდიოლოგიური კვლევა. 17-ზე 17155ლ; 36ზე-19155ლ;</t>
  </si>
  <si>
    <t>ანგიოკარდიოგრაფიული კვლევა, სასწრაფო დაუყოვნებელი. 165. 13ზე- 11992ლ; 23ზე-2400ლ; 45ზე-17155ლ;</t>
  </si>
  <si>
    <t>გთმ</t>
  </si>
  <si>
    <t>ძგიდის დახურვა გეგმიური; 218-1000 ქულიანი</t>
  </si>
  <si>
    <t>სხმ. გეგმიური. 165.   23ზე-17155; 59ზე-2400ლ</t>
  </si>
  <si>
    <t>სხმ - გეგმიური. 165. 17ზე- 2400ლ; 59ზე- 2400ლ</t>
  </si>
  <si>
    <t>სხმ - დროული. 218. 13ზე-17155ლ; 59ზე-2400ლ</t>
  </si>
  <si>
    <t>სხმ. 165</t>
  </si>
  <si>
    <t>სხმ, გეგმიური. 165</t>
  </si>
  <si>
    <t xml:space="preserve">სხმ - გეგმიური. 165. </t>
  </si>
  <si>
    <t>დროული ანგიოკარდიოგრაფიული კვლევა. 218</t>
  </si>
  <si>
    <t>ანგიოკარდიოგრაფიული კვლევა   + სხმ   218    ახლიდან ჩამიგდეო შენ მითხარი</t>
  </si>
  <si>
    <t>ანგიოკარდიოგრაფიული კვლევა. სასწრაფო დაყოვნებული  165</t>
  </si>
  <si>
    <t>სხმ. ესაჭიროება დროული. 165. 1ზე /  2016წ -2400ლ</t>
  </si>
  <si>
    <t>სხმ. 165 ჩატარებული სასწრაფო დაუყოვნებლად</t>
  </si>
  <si>
    <t>სხმ, ჩაიტარა. 165. 1ზე / 2016წ-2400ლ</t>
  </si>
  <si>
    <t>ანგიოკარდიოგრაფიული კვლევა. 165</t>
  </si>
  <si>
    <t>ენდოვასკულური დახურვა. გეგმიური 36</t>
  </si>
  <si>
    <t>ანგიოკარდიოგრაფიული კვლევა. 218-დაბალქულიანი. 36ზე-140ლ; 59ზე-105ლ; 1ზე/2016წ -190.39ლ;</t>
  </si>
  <si>
    <t>ანგიოკარდიოგრაფიული კვლევა. 165. ახალგორში მცხოვრები</t>
  </si>
  <si>
    <t>სხმ . 165 გეგმიური</t>
  </si>
  <si>
    <t>სხმ - გეგმიური, 218-პედაგოგების</t>
  </si>
  <si>
    <t>ანგიოკარდიოგრაფიული კვლევა გეგმიური. 36</t>
  </si>
  <si>
    <t>სხმ + ანგიოგრაფიული კვლევა. სასწრაფო დაყოვნებული</t>
  </si>
  <si>
    <t>სხმ - სასწრაფო დაყოვნებული. 165</t>
  </si>
  <si>
    <t>ანგიოკარდიოგრფაფიული კვლევა სასწრაფო დაყოვნებული</t>
  </si>
  <si>
    <t>ანგიოკარდიოგრაფიული კვლევა - გეგმიური. 36 მინიმალური</t>
  </si>
  <si>
    <t>სადინრის დახურვა  - გეგმიური. 165</t>
  </si>
  <si>
    <t>ანგიოკარდიოგრაფიული კვლევა - გეგმიური. 23ზე-17155ლ; 165</t>
  </si>
  <si>
    <t>სადინრის დახურვა - გეგმიური. 165</t>
  </si>
  <si>
    <t>ამბულატორიული კვლევა გულზე. 23ზე-105ლ; 38ზე-17155ლ; 45ზე-2400ლ;   218</t>
  </si>
  <si>
    <t>სხმ. ჩატარებული. 165</t>
  </si>
  <si>
    <t>რაშკინდი+ სხმგ - ჩატარებული. 165</t>
  </si>
  <si>
    <t>ძგიდის გაკერვა. 165</t>
  </si>
  <si>
    <t>ანგიოკარდიოგრაფიული კვლევა. 165 სასწრაფო-დაყოვნებული</t>
  </si>
  <si>
    <t>გეგმიური ანგიოკარდიოგრაფიული კვლევა. 20ზე-20171ლ; 165</t>
  </si>
  <si>
    <t>სადინრის დახურვა  - გეგმიური. 36</t>
  </si>
  <si>
    <t>წინაგულთაშუა ძგიდის დეფექტის  დახურვა. 36</t>
  </si>
  <si>
    <t>სხმ + რაშკინდი. სასწრაფო დაყოვნებული კლინიკაშია. 165</t>
  </si>
  <si>
    <t>სხმ - სასწრაფო საყოვნებული 165</t>
  </si>
  <si>
    <t>სხმ - დროული. 36       2016- 2400ლ</t>
  </si>
  <si>
    <t>სხმ - გეგმიური 218</t>
  </si>
  <si>
    <t xml:space="preserve">ანგიოკარდიოგრაფიული კვლევა - გეგმიური. 36 </t>
  </si>
  <si>
    <t>სხმ - გეგმიური. 165</t>
  </si>
  <si>
    <t xml:space="preserve">სხმ - გეგმიური. 36 </t>
  </si>
  <si>
    <t>სხმ. 218</t>
  </si>
  <si>
    <t>სხმ. სასწრაფო დაყოვნებული. 165. 3ზე-2400ლ;</t>
  </si>
  <si>
    <t>ანგიოკარდიოგრაფიული კვლევა - დროულად 165. 9ზე-20171ლ;</t>
  </si>
  <si>
    <t>სხმ - გეგმიური. 59ზე-2400ლ; 165</t>
  </si>
  <si>
    <t>სხმ. 59ზე-2400ლ;  165</t>
  </si>
  <si>
    <t>სხმგ - 165</t>
  </si>
  <si>
    <t>2015 წელს მიღებული გამოუყენებელი დაფინანსების სანაცვლოდ</t>
  </si>
  <si>
    <t>სხმ - სასწრაფო დაყოვნებული. 165. 45ზე-20171ლ; 3ზე-2400ლ;</t>
  </si>
  <si>
    <t>საზღვრისპირა  - მეჯვრისხევი. კვლევა გულზე. 218 - პანსიონის ბენეფიციარი</t>
  </si>
  <si>
    <t>ანგიოკარდიოგრაფიული კვლევა - სასწრაფო დაყოვნებული. 165. 2016----17155ლ;</t>
  </si>
  <si>
    <t>ანგიოკარდიოგრაფიული კვლევა - გეგმიური. 165. 40ზე- 19555ლ;</t>
  </si>
  <si>
    <t xml:space="preserve">სხმგ. 165.                       </t>
  </si>
  <si>
    <t>ანგიოკარდიოგრაფიული კვლევა + თვსლის ფსკერის კვლევა 165</t>
  </si>
  <si>
    <t>სხმ. სასწრაფო დაყოვნებული. 165</t>
  </si>
  <si>
    <t>ძგიდის დახურვა - გეგმიური. 165</t>
  </si>
  <si>
    <t>ანგიოკარდიოგრაფიული კვლევა - გეგმიური. 165. 2015-19555ლ;</t>
  </si>
  <si>
    <t>სხმ+ ა/კ კვლევა</t>
  </si>
  <si>
    <t xml:space="preserve">ჩატარებული, გარდაცვლილი პირდაპირი ხარჯი ანგიოკარდიოგრაფიული კვლევა.+სხმ 218 </t>
  </si>
  <si>
    <t>კვლევა</t>
  </si>
  <si>
    <t>სხმ - სასწრაფო დაყოვნებული. 165. 2015-17155ლ; 2016-2400ლ;</t>
  </si>
  <si>
    <t>სხმ- გეგმიური 218.  2015-240ლ+105ლ+310ლ+140ლ+105ლ; 2016-190ლ+2400ლ;</t>
  </si>
  <si>
    <t>სხმ + ანგიოკარდიოგრაფიული კვლევა გეგმიური. 165</t>
  </si>
  <si>
    <t>ანგიოკარდიოგრაფიული კვლევა - გეგმიური. 36</t>
  </si>
  <si>
    <t>სხმ+ანგიოკარდიოგრაფია</t>
  </si>
  <si>
    <t xml:space="preserve">ანგიოკარდიოგრაფიული კვლევა - სასწრაფო დაყოვნებული. </t>
  </si>
  <si>
    <t>სხმ     165</t>
  </si>
  <si>
    <t>სხმ.  165</t>
  </si>
  <si>
    <t>საზღვრისპირა - მეჯვრისხევი. სხმ - გეგმიური 218</t>
  </si>
  <si>
    <t>სხმ+რაშკინდი სასწრაფო დაყოვნებული</t>
  </si>
  <si>
    <t>სხმ - გეგმიური. 218</t>
  </si>
  <si>
    <t>ამბულატორიული კვლევა გულზე</t>
  </si>
  <si>
    <t>ანგიოკარდიოგრაფიული კვლევა - გეგმიური. 165. 2015 - 17155ლ+19555ლ;</t>
  </si>
  <si>
    <t>სხმ. სასწრაფო დაყოვნებული. 36</t>
  </si>
  <si>
    <t>წშძ-ის დეფექტი დახურვა ამპლაცერით. 36</t>
  </si>
  <si>
    <t>ხვრელის დახურვა ამპლაცერით. 165</t>
  </si>
  <si>
    <t>სხმგ. 165</t>
  </si>
  <si>
    <t>სხმ. 165. 2015 - 19555ლ; 5ზე-2400ლ;</t>
  </si>
  <si>
    <t>ანგიოკარდიოგრაფიული კვლევა+სხმ+რაშკინდი. 165</t>
  </si>
  <si>
    <t>გ. მესაბიშვილი დარეკა ნათიამ სხმ- გეგმიური. 165</t>
  </si>
  <si>
    <t>ანგიოკარდიოგრაფიული კვლევა</t>
  </si>
  <si>
    <t>ანგიოკარდიოგრაფიული კვლევა - გეგმიური</t>
  </si>
  <si>
    <t>ანგიოკარდიოგრაფიული კვლევა. სასწრაფო დაყოვნებული  165. 5ზე-17155ლ;</t>
  </si>
  <si>
    <t>ანგიოკარდიოგრაფიული კვლევა + სხმ - სასწრაფო დაყოვნებული  165. 3ზე-19555ლ;</t>
  </si>
  <si>
    <t>კვლევა გულზე. 165. მარინა ბაიდარურის ახლობელია და ძალიან გვთხოვა იქნებ დავეხმაროთო</t>
  </si>
  <si>
    <t>სხმ - გეგმიური. 165. 5ზე-2500ლ;</t>
  </si>
  <si>
    <t>სხმგ - სასწრაფო დაყოვნებული. 165</t>
  </si>
  <si>
    <t>სხმ - სასწრაფო დაყოვნებული - 165.         2015-17155ლ;</t>
  </si>
  <si>
    <t>ანგიოკარდიოგრაფიული კვლევა. სასწრაფო-დაყოვნებული. 165. 3ზე-17155ლ;</t>
  </si>
  <si>
    <t>ანგიოკარდიოგრაფიული კვლევა - გეგმიური. 165</t>
  </si>
  <si>
    <t>სხმ. გეგმიური. 165. 2015-20171ლ; 2016-2400ლ;</t>
  </si>
  <si>
    <t>სხმ + ანგიოკარდიოგრაფიული კვლევა სასწრაფო დაყოვნებული. 165</t>
  </si>
  <si>
    <t>სადინრის დახურვა. გეგმიური  165</t>
  </si>
  <si>
    <t>ანგიოკარდიოგრაფიული კვლკევა - გეგმიური. 218</t>
  </si>
  <si>
    <t>ვალეულოპლასტიკა. 165</t>
  </si>
  <si>
    <t>ანგიოკარდიოგრაფიული კვლევა გეგმიური. 218</t>
  </si>
  <si>
    <t>სხმ - გეგმიური. 36. 2015-2400ლ; 2ჯერ უარია</t>
  </si>
  <si>
    <t>სხმ - დროული. 218</t>
  </si>
  <si>
    <t>ამბულატორიული კვლევა გულზე. 218. 215 534ლ+310ლ;</t>
  </si>
  <si>
    <t>ანგიოკარდიოგრაფიული კვლევა. +სხმ 165</t>
  </si>
  <si>
    <t>რაშკინდი + კარდიოანგიოგრაფია.  165</t>
  </si>
  <si>
    <t>კდრ. 36 4500 მიცემულია აბლაციისთვის 79 000 ქულა აქვს და ვერ სჰევაგროვე და ვკვდებიო ( შარშან გაუუკმდა)</t>
  </si>
  <si>
    <t>სხმ - გეგმიური. 165 2016-2400 ლარი</t>
  </si>
  <si>
    <t>სხმ. 165-გეგმიური.  2015-20171ლ; 2016-2400ლ;</t>
  </si>
  <si>
    <t>ენდოვასკულური დახურვა - გეგმიური. 165</t>
  </si>
  <si>
    <t>სხმგ. 165  ჩატარებული</t>
  </si>
  <si>
    <t>სხმგ. 218</t>
  </si>
  <si>
    <t>კვლევა გულზე. 218</t>
  </si>
  <si>
    <t>სხმ + ვალვულოპლასტიკა- სასწრაფო დაყოვნებული. 165</t>
  </si>
  <si>
    <t>სხმ - გეგმიური. კორპორატიული</t>
  </si>
  <si>
    <t>სხმ. 5ზე-1680ლ;  36</t>
  </si>
  <si>
    <t xml:space="preserve">სხმ - გეგმიური. პსპ დაზღვევა </t>
  </si>
  <si>
    <t>სხმ - გეგმიური 165</t>
  </si>
  <si>
    <t>ენდოვასკულური დახურვა -  165</t>
  </si>
  <si>
    <t>ანგიოკარდიოგრაფიული კვლევა. კორპორატიული პსპ</t>
  </si>
  <si>
    <t>ანგიოკარდიოგრაფიული კვლევა. 165. 2015-17155ლ;</t>
  </si>
  <si>
    <t>სხმ + ანგიოკარდიოგრაფიული კვლევა დროული. 165</t>
  </si>
  <si>
    <t>ანგიოკარდიოგრაფიული კვლევა-გეგმიური. 2015-2400ლ+17155ლ; 165</t>
  </si>
  <si>
    <t>36 მინიმალური გასარკვევი გადახდილია თუ არა</t>
  </si>
  <si>
    <t>სხმ + ანგიოკარდიოგრაფიული კვლევა - სასწრაფო დაყოვნებული</t>
  </si>
  <si>
    <t>ენდოვასკულური დახურვა. 36</t>
  </si>
  <si>
    <t xml:space="preserve">სხმ. </t>
  </si>
  <si>
    <t>ანგიოკარდიოგრაფიული კვლევა - სასწრაფი დაყოვნებული. 165. 11ზე-17155ლ;</t>
  </si>
  <si>
    <t>სხმ. ჩატარებული სასწრაფო დაყოვნებული. 165</t>
  </si>
  <si>
    <t>ანგიოკარდიოგრაფიული კვლევა. 218</t>
  </si>
  <si>
    <r>
      <rPr>
        <b/>
        <sz val="9"/>
        <rFont val="Sylfaen"/>
        <family val="1"/>
      </rPr>
      <t xml:space="preserve">განმეორებითი განხილვა. უმძიმეს მდგომარეობაში მყავს და დამეხმარეთო </t>
    </r>
    <r>
      <rPr>
        <sz val="9"/>
        <rFont val="Sylfaen"/>
        <family val="1"/>
      </rPr>
      <t>ამბულატორიული კვლევა გულზე165. 9ზე-უარია</t>
    </r>
  </si>
  <si>
    <t>ვალვულოპლასტიკა. 165</t>
  </si>
  <si>
    <t>ანგიოკარდიოგრაფიული კვლევა + სხმ  სასწრაფო დაყოვნებული. 165</t>
  </si>
  <si>
    <t>ანგიოკარდიოგრაფიული კვლევა. 2015-2400ლ, 17155ლ;</t>
  </si>
  <si>
    <t>კვლევა გულზე.  218. 2015-240+105+310+140+105ლ; 2016-190+2400+17155ლ;</t>
  </si>
  <si>
    <t>ძგიდის გაკერვა, 218+კ/გრაფია+ კვლევები</t>
  </si>
  <si>
    <t>ენდოვასკულური დახურვა. 165</t>
  </si>
  <si>
    <t xml:space="preserve">კვლევა გულზე / წამალი </t>
  </si>
  <si>
    <t>დ. მახათაძე ენდოვასკულური დახურვა. გეგმიური. 36</t>
  </si>
  <si>
    <t>სხმ+ ანგიოკარდიოგრაფიული კვლევა, სასწრაფო დაყოვნებული. 165</t>
  </si>
  <si>
    <t>სხმ+ ანგიოკარდიოგრაფიული კვლევა, სასწრაფო დაყოვნებული. გეგმიური. 36</t>
  </si>
  <si>
    <t>ენდოვასკულური დახურვა. გეგმიური. 165</t>
  </si>
  <si>
    <t>სხმ. მარჩენალდაკარგული. 218 . 2015-2400ლ;</t>
  </si>
  <si>
    <t>სხმ + ანგიოკარდიოგრაფიული კვლევა - სასწრაფო დაყოვნებული. 165</t>
  </si>
  <si>
    <t>ვალვულოპლასტიკა/რაშკინდი - გეგმიური. 218</t>
  </si>
  <si>
    <t>სამხედროს შვილი სხმ</t>
  </si>
  <si>
    <t>ანგიოკარდიოგრაფიული კვლევა. 218. 2015-2400ლ;</t>
  </si>
  <si>
    <t>სხმგ. სასწრაფო დაუყოვნებელი  165</t>
  </si>
  <si>
    <t>სხმ+ ძგიდის გაკერვა + თანდაყოლილი სადინარის დახურვა. 165</t>
  </si>
  <si>
    <t>სხმ 165</t>
  </si>
  <si>
    <t>სხმ + ვალუვოლოტომია + სადინრის დახურვა. 165</t>
  </si>
  <si>
    <t>სხმგ + სადინრის დახურვა. 165</t>
  </si>
  <si>
    <t>გორი-ტინისხიდი. ენდოვასკულური სტენტირება. 36</t>
  </si>
  <si>
    <t>სხმ - ძგიდის დახურვა. 218</t>
  </si>
  <si>
    <t>სხმ - დროული ჩარევა. 11ზე-2400ლ; 2015- 17155ლ; 165</t>
  </si>
  <si>
    <t>სხმ, 165</t>
  </si>
  <si>
    <t>სხმ + სადინრის დახურვა. 165</t>
  </si>
  <si>
    <t>სხმ - სასწრაფო დაყოვნებული. 3ზე-11992ლ; 165</t>
  </si>
  <si>
    <t>სხმგ - წეროვანში ჩასახლებულები. 165</t>
  </si>
  <si>
    <t>ანგიოკარდიოგრაფიული კვლევა - გეგმიური. 165. 1ზე-17155ლ;</t>
  </si>
  <si>
    <t xml:space="preserve">სხმ - გეგმიური. 36. </t>
  </si>
  <si>
    <t>ენდოვასკულური დახურვა. 11ზე- 2400ლ; 2015-2400ლ;+17155ლ; 165</t>
  </si>
  <si>
    <t>სხმ - საჭიროებს დროულ ჩარევას 165</t>
  </si>
  <si>
    <t xml:space="preserve">70% სარქვლის პლასტიკა -სასწრაფო დაყოვნებული . 36       ვნახო კოდები             </t>
  </si>
  <si>
    <t>სხმ+ანგიოკარდიოგრაფია. 165</t>
  </si>
  <si>
    <t>სხმ. დროული 165</t>
  </si>
  <si>
    <t>სხმ დროული. 165</t>
  </si>
  <si>
    <t>ანგიოკარდიოგრაფიული კვლევა - სასწრაფო დაყოვნებული. 21ზე- 17155ლ; და 21ზე- ბაჰაზე უარია. 165</t>
  </si>
  <si>
    <t>სხმ- დროული. 11ზე-2400ლ; 165</t>
  </si>
  <si>
    <t>სხმ+ანგიოკარდიოგრაფია კვლევა -გეგმიური. 165</t>
  </si>
  <si>
    <t>ენდოვასკულური დახურვა - გეგმიური. 218</t>
  </si>
  <si>
    <t>სხმ- დროული  218</t>
  </si>
  <si>
    <t>სხმგ- სასწრაფო დაყოვნებული. 165</t>
  </si>
  <si>
    <t>სხმ - გეგმიური</t>
  </si>
  <si>
    <t>სხმი + ანგიოკარდიოგრაფიული კვლევა - გეგმიური. 165. 2015-17155ლ;</t>
  </si>
  <si>
    <t>ძგიდის დახურვა - გეგმიური. იმედის კორპორატიული</t>
  </si>
  <si>
    <t>ანგიოკარდიოგრაფიული კვლევა - დროული. 165</t>
  </si>
  <si>
    <t>ძგიდის დახურვა . 36</t>
  </si>
  <si>
    <t>სხმ + ანგიოკარდიოგრაფიული კვლევა - გეგმიური. 218</t>
  </si>
  <si>
    <t>დეფექტის დახურვა, სარქვლის პლასტიკა 36  მინიმალური 70%</t>
  </si>
  <si>
    <t>სადინრის დახურვა - გეგმიური. 36</t>
  </si>
  <si>
    <t>სხმ + ანგიოკარდიოგრაფიული კვლევა - სასრაფო დაყოვნებული . 2015- 19555ლ;+2400ლ;</t>
  </si>
  <si>
    <t>სხმ  - გეგმიური   36 მინიმალური</t>
  </si>
  <si>
    <t>სხმ - გეგმიური 2018-1000ქულიანი</t>
  </si>
  <si>
    <t>ანგიოგრაფიული კვლევა - სასწრაფო დაყოვნებული. 165</t>
  </si>
  <si>
    <t>რაშკინდი - ჩაუტარადა და სხმ სასწრაფო დაყოვნებული კლინიკაშია. 165</t>
  </si>
  <si>
    <t>სხმ - დროული ჩარევა. 165</t>
  </si>
  <si>
    <t>სხმ - 165</t>
  </si>
  <si>
    <t>სხმ -გეგმიური. 21ზე-2400ლ; 165</t>
  </si>
  <si>
    <t>ანგიოკარდიოგრაფიული კვლევა - სასწრაფო დაყოვნებული. 9ზე-17155ლ; 218-1000 ქულიანი</t>
  </si>
  <si>
    <t>ძგიდის გაკერვა. კორპორატიული დაზღვევა</t>
  </si>
  <si>
    <t>კარდიოანგიოგრაფია. 36</t>
  </si>
  <si>
    <t>სხმ+ანგიოჯრადიოგრაფიული კვლევა გეგმიური. 165</t>
  </si>
  <si>
    <t>სხმ. 165 11ზე- 11992ლ;</t>
  </si>
  <si>
    <t>სხმ+სხმ+ა/კ გრაფია ბევრი რაღაცეები უკეთდება. 165</t>
  </si>
  <si>
    <t>სხმ, კორპორატიული</t>
  </si>
  <si>
    <t>გულის ეხოკარდიოსკოპია. 1ზე- 19555ლ; 218</t>
  </si>
  <si>
    <t xml:space="preserve">გორი-ქვახვრელი. სადინრის დახურვა 165  </t>
  </si>
  <si>
    <t xml:space="preserve">სხმ - გეგმიური. 165 ნაწილი დაფინანსებულია - შეიცვალა სერვისი </t>
  </si>
  <si>
    <t>სხმ+ანგიოკარდიოგრაფიული კვლევა სასწრაფო დაყოვბეული . 165</t>
  </si>
  <si>
    <t>ჩატარებული სასწრაფო-დაუყოვნებელი სხმ+ ანგიოკარდიოგრავიული კვლევა. 165</t>
  </si>
  <si>
    <t>სხმ -დროული . 9ზე-17155ლ; 165 ვკიტხო ნონას ტუ ცჰაიტარა</t>
  </si>
  <si>
    <t>სანაცია და ინფატრინი.              1ზე- 2400ლ; 3ზე- 17155ლ;   24ზე- უარია.  165</t>
  </si>
  <si>
    <t>სხმ - სასწრაფო-დაყოვნებული. 165</t>
  </si>
  <si>
    <t>სადინრის დახურვა - გეგმიური 165</t>
  </si>
  <si>
    <t>სხმ - გეგმიური. 36</t>
  </si>
  <si>
    <t>სხმ დროული. აისი არ უფინანსებს</t>
  </si>
  <si>
    <t>სხმ - სასწრაფო დაყოვნებული</t>
  </si>
  <si>
    <t xml:space="preserve">სხმ. მარჩენალდაკარგული. 218 </t>
  </si>
  <si>
    <t>გულის გადანერგვა. დასკვნა არის</t>
  </si>
  <si>
    <t>სხმ+რაშკინდი  სასწრაფო დაყოვნებელი. 165</t>
  </si>
  <si>
    <t>ვალვულოპლასტიკა -სასწრაფო დაყოვნებული . 165</t>
  </si>
  <si>
    <t>ანგიოკარდიოგრაფიული კვლევა- სასწრაფო დაყოვნებული. 9ზე-17155ლ; იმედის დაზღვევა</t>
  </si>
  <si>
    <t>სხმ-ჩაიტარა გადაუდებელი ჩვენებით</t>
  </si>
  <si>
    <t>სხმ - გეგმიური. 165. 9ზე-2400ლ;</t>
  </si>
  <si>
    <t>ენდოვასკულური ბალონირება. 36</t>
  </si>
  <si>
    <t>სხმ+ანგიოკარდიოგრაფიული კვლევა  ჩაიტარდა სასწრაფო დაუყოვბეული . 165</t>
  </si>
  <si>
    <t>კვლევა გულზე. 165. 7ზე-20171ლ; 17ზე-19555ლ;</t>
  </si>
  <si>
    <t xml:space="preserve">სხმ დროული. 218 21ზე-2400ლ; </t>
  </si>
  <si>
    <t>ვალვულოპლასტიკა - ბალონირება 17ზე-2400ლ; 36</t>
  </si>
  <si>
    <t>სადინრის დახურვა. 165</t>
  </si>
  <si>
    <t>ძგიდის დახურვა - გეგმიური.  3ზე- 5985ლ;  5ზე- 2565ლ; 218 გაუქმებულის სანაცვლოდ</t>
  </si>
  <si>
    <t>სხმ. მარჩენალდაკარგული 165 80/%</t>
  </si>
  <si>
    <t>სხმ გეგმიური. 165</t>
  </si>
  <si>
    <t>ჩატარებული - სხმგ. 165</t>
  </si>
  <si>
    <t>სხმ+ანგიოკარდიოგრაფიული კვლევა - გეგმიური. 165</t>
  </si>
  <si>
    <t>სხმ დროული. 24ზე-2400ლ; 165</t>
  </si>
  <si>
    <t>სადინრის დახურვა გეგმიური. 36 მინიმალური</t>
  </si>
  <si>
    <t>ანგიოკარდიოგრაფიული კვლევა - გეგმიური. 218</t>
  </si>
  <si>
    <t>ანგიოკარდიოგრაფიული კვკევა. 36</t>
  </si>
  <si>
    <t>სხმ. 165 90%</t>
  </si>
  <si>
    <t>სხმ. 165. 11ზე-2400ლ;</t>
  </si>
  <si>
    <t>სხმ - გეგმიური 36</t>
  </si>
  <si>
    <t>ანგიოპლასტიკა სტენტით, მარცხენამხრივი კარდიოანგიოგრაფია.-50%  36- საბაზისო უწერია</t>
  </si>
  <si>
    <t>ანგიოკარდიოგრაფიული კვლევა. კორპორატიული არდი</t>
  </si>
  <si>
    <t>ვალვულოპლასტიკა . 165</t>
  </si>
  <si>
    <r>
      <rPr>
        <b/>
        <sz val="9"/>
        <rFont val="Sylfaen"/>
        <family val="1"/>
      </rPr>
      <t>გამეორებითი განხილვა, ვერ გამოვიყენეო</t>
    </r>
    <r>
      <rPr>
        <sz val="9"/>
        <rFont val="Sylfaen"/>
        <family val="1"/>
      </rPr>
      <t xml:space="preserve">  11ზე დაფინანსდა</t>
    </r>
  </si>
  <si>
    <t>ანგიოკარდიოგრაფიული კველვა გეგმიური. 165</t>
  </si>
  <si>
    <t>სხმ + ანგიოკარდიოგრაფიული კველვა გეგმიური. მარჩენალდაკარგული 218-დაბალქულიანი</t>
  </si>
  <si>
    <t>სადინრის დახურვა. იმედის დაზღ</t>
  </si>
  <si>
    <t>სხმ - სასწრაფო დაყოვნებული. 218-1000 ქულიანი. 17ზე-2400ლ;</t>
  </si>
  <si>
    <t>სხმ+ანგიოკარდიოგრაფიული კვლევა 165</t>
  </si>
  <si>
    <t>სხმ + გულის ან კორონარული არტერიების ანგიოგრაფია. 11ზე-2400ლ; 165</t>
  </si>
  <si>
    <t>ანგიოკადიოგრაფიული კვლევას + კ/გრაფია. 218-დაბალქულიანი</t>
  </si>
  <si>
    <t>სხმ გეგმიური 36</t>
  </si>
  <si>
    <t>სხმ. კორპორატიული იმედი-ლ</t>
  </si>
  <si>
    <t>სხმ გეგმიური. 36</t>
  </si>
  <si>
    <t>სხმ.  საბიუჯეტო სექტორის დაზღვევა</t>
  </si>
  <si>
    <t>სხმგ 165</t>
  </si>
  <si>
    <t>სხმ+ნაგიოკარდიოგრაფიული კვლევა. 165</t>
  </si>
  <si>
    <t>თანდაყოლილი სადინარის დახურვა. 165</t>
  </si>
  <si>
    <t>ვალვულოპლასტიკა / რაშკინდიჩაუტარდა სასწრაფო დაყოვნებული წესით. 165</t>
  </si>
  <si>
    <t>ძგიდის ენდოვასკულური დახურვა გეგმიური. 36</t>
  </si>
  <si>
    <t>ანგიოკადიოგრაფიული კვლევა 165</t>
  </si>
  <si>
    <t>სხმგ . აორტის კოარქტაცია 165</t>
  </si>
  <si>
    <t>გულის ღრუების კათეტერიზაცია. 1ზე-17155ლ; 165</t>
  </si>
  <si>
    <t>სხმ. 7ზე-17155ლ;  165</t>
  </si>
  <si>
    <t>ანგიოკარდიოგრაფიული კვლევა+სხმ სასწრაფო დაყოვნებული. 165</t>
  </si>
  <si>
    <t>ამბულატორია + კვლევა გულზე. 218-დაბალქულიანი.  2016: 190ლ+2400ლ+17155ლ+125ლ+110ლ</t>
  </si>
  <si>
    <t>ვასიკო სხმ. დაზვევა არ უჩანს</t>
  </si>
  <si>
    <t>სხმ-სასწრაფო დაყოვნებული. 36</t>
  </si>
  <si>
    <t>ანგიოკარდიოგრაფიული კვლევა +სხმ. 165</t>
  </si>
  <si>
    <t>სხმ- სასწრაფო დაყოვნებული. 165</t>
  </si>
  <si>
    <t>მზრუნველობამოკლებული ბავშვი. ანგიოკარდიოგრაფიული კვლევა -სასწრაფო დაყოვნებული</t>
  </si>
  <si>
    <t>ანგიოკარდიოგრაფიული კვლევა, აგრძელებს სტაციონარში ყოფნას. 165</t>
  </si>
  <si>
    <t>სხმ-გეგმიური. 165</t>
  </si>
  <si>
    <t>პეისმეიკერის ჩაყენება. 165</t>
  </si>
  <si>
    <t>სხმ-გეგმიური. 36</t>
  </si>
  <si>
    <t>სხმ გეგმიური. GPI დაზღვევა</t>
  </si>
  <si>
    <t>კ/გრაფია+ძგიდის გაკერვა. 218</t>
  </si>
  <si>
    <t>ანგიოკარდიოგრაფიული კვლევა- სასწრაფო დაყოვნებული. 165</t>
  </si>
  <si>
    <t>სხმ - დროული ჩარევა. 165. 33ზე-2400ლ;</t>
  </si>
  <si>
    <t>ეკგ მონიტორინგი. 218</t>
  </si>
  <si>
    <t>სხმ. 218-დაბალქულიანი. 36ზე-3353ლ;</t>
  </si>
  <si>
    <t xml:space="preserve">ანგიოკარდიოგრაფიული კვლევა. 33ზე-17600ლ; </t>
  </si>
  <si>
    <t>სადინრის დახურვა. 218</t>
  </si>
  <si>
    <t>სხმ-გეგმიური. 33ზე-  3016ლ;   პასუხ სწაიღებს ხელზე. 36</t>
  </si>
  <si>
    <t>ჩატარებული სასწრაფო დაუყოვნებელ რეჟიმში სხმგ. 165</t>
  </si>
  <si>
    <t>ანგიოკარდიოგრაფიული კვლევა მკურნალობის დაგეგმისთვის. 165</t>
  </si>
  <si>
    <t>სხმ - სასწრაფო დაუყოვნებელი . 165</t>
  </si>
  <si>
    <t>ჩატარებული სხმ 17ზე-2400ლ; 33ზე-3016ლ;   36</t>
  </si>
  <si>
    <t>ანგიოკარდიოგრაფიული კვლევას +სხმ სასწრაფო-დაყოვნებული. 165</t>
  </si>
  <si>
    <t>ანგიოკარდიოგრაფიული კვლევა+სხმ . 218</t>
  </si>
  <si>
    <t>სხმ+ანაგიოკარდიოგრაფიული კვლევა და სანაცია + სტ ხელთათმანი. 165                      2016: 2400ლ+ 171555ლ; +1333ლ; მარტო ა/კ ჩატარდა</t>
  </si>
  <si>
    <t>სხმ სასწრაფო დაყოვნებული. 165</t>
  </si>
  <si>
    <t>ენდოვასკულური ვალვულოპლასტიკა. 165</t>
  </si>
  <si>
    <t>ანგიოკარდიოგრაფიული კვლევა- გეგმიური. 36 მინიმალური</t>
  </si>
  <si>
    <t>სხმ - გეგმიური. 165. 21ზე -8551ლ;</t>
  </si>
  <si>
    <t>გორი-ზერტი ანგიოკარდიოგრაფიული კლველვა+ სხმ. სასწრაფო-დაყოვნებული. 165</t>
  </si>
  <si>
    <t>სხმ.    41ზე-3016ლ;  165</t>
  </si>
  <si>
    <t>სხმ + რაშკინდი სასწრაფო დაყოვნებული. 165</t>
  </si>
  <si>
    <t>სხმ-სასწრაფო დაყოვნებული. 165. 41-ზე 2400ლ;</t>
  </si>
  <si>
    <t>სხმ.  33ზე-2400ლ; 165</t>
  </si>
  <si>
    <t>ანგიოკარდიოგრაფიული კველვა გეგმიური. 165 17ზე-17155ლ;</t>
  </si>
  <si>
    <t>სხმ. 36 მინიმალური</t>
  </si>
  <si>
    <t>მუდმივი რითმის წამყვანის რეიმპლანტაცია. 218</t>
  </si>
  <si>
    <t>ანგიოკარდიოგრაფიული კვლევა - გეგმიური. 165. 3ზე-2400ლ; 7ზე-17155ლ;</t>
  </si>
  <si>
    <t>სხმ. სასწრაფო დაყოვნებული. მზრუნველობამოკლებული 218</t>
  </si>
  <si>
    <t>სხმ - დროული. 33ზე-2400ლ; 218</t>
  </si>
  <si>
    <t>ანგიოგრაფიული კვლევა+სხმ სასწრაფო დაუყოვნებელი. 165</t>
  </si>
  <si>
    <t>გულმკერტის კტ კვლევა. მარჩენალდაკარგული 165-სტუდენტური</t>
  </si>
  <si>
    <t>სხმ-გეგმიური. 218</t>
  </si>
  <si>
    <t>წამალი ადიპრილი, კარდიომაგნილი, კორდარონი, სემილაქტი. 218</t>
  </si>
  <si>
    <t>სხმ- გეგმიური. 165</t>
  </si>
  <si>
    <t>საგანგებო, რიმა ბერიძე რაშკინდის პროცედურა ჩაუტარდა. 165</t>
  </si>
  <si>
    <t>უნდა სხმ და ჩაუტარდა ბიფურკაციის პლასტიკა და შუნტის შეცვლა სასწრაფო დაუყოვნებული ჩვენებით. 17ზე-17155ლ; 165 ვაგზავნით სააგენტოში</t>
  </si>
  <si>
    <t>სმს სხმ გეგმიური - 165</t>
  </si>
  <si>
    <t xml:space="preserve">სხმ+ანგიოკარდიოგრაფიული კვლევა. 165. 7ზე-19555ლ; გადავაგზავნეთ თვალავაძესტან </t>
  </si>
  <si>
    <t>ანგიოკარდიოგრაფიული კვლევა - სასწრაფო დაყოვნებული. 165</t>
  </si>
  <si>
    <t>სხმ+ანგიოკარდიოგრაფიული კვლევა - სასწრაფო დაყოვნებული. 165</t>
  </si>
  <si>
    <t>ანგიოკარდიოგრაფიული კვლევა- სტაციონარშია. 165</t>
  </si>
  <si>
    <t xml:space="preserve"> კვლევა გულზე. 218</t>
  </si>
  <si>
    <t>ანგიოკარდიოგრაფიული კვლევა + სხმ დროული. 165</t>
  </si>
  <si>
    <t>ჩატარებული სასწრადო დაყოვნებელი სხმგ - 165</t>
  </si>
  <si>
    <t>ანგიოკარდიოგრაფიული კვლევა - გეგმიური. 165 90%</t>
  </si>
  <si>
    <t>საგანგებო ანალიზები+კონსულტაცია. 165 2016-17155 ლარი</t>
  </si>
  <si>
    <t>სხმ+ანგიოკარდიოგრაფიული კვლევა - 165</t>
  </si>
  <si>
    <t>სხმ - 36</t>
  </si>
  <si>
    <t>სხმ სასწრაფო დაუყოვნებული. 165</t>
  </si>
  <si>
    <t>სხმ სასწრაფო-დაყოვნებული. 218. 44ზე-2400ლ; გარდაცვლილი პირდაპირი ხარჯი</t>
  </si>
  <si>
    <t>სარქვლის შეცვლა მექანიკურით - სასწრაფო დაყოვნებული. 36</t>
  </si>
  <si>
    <t>მინითორაკოტომია. 36</t>
  </si>
  <si>
    <t>რიმა ბერიძე რაშკინდის პროცედურა ჩაუტარდა. 165</t>
  </si>
  <si>
    <t>სხმ სასწრაფო-დაყოვნებული. 165</t>
  </si>
  <si>
    <t>ძგიდის  გაკერვა +კორონარული ანგიოგრაფია. 36</t>
  </si>
  <si>
    <t>სხმ სასწრაფო დაუყოვნებელი + აორტო-პულმონური ფანჯრის დახურვა 165</t>
  </si>
  <si>
    <t xml:space="preserve">ა/კ+ სხმ </t>
  </si>
  <si>
    <t>ამპლაცერი</t>
  </si>
  <si>
    <t xml:space="preserve"> </t>
  </si>
  <si>
    <t>Total:</t>
  </si>
  <si>
    <t>აშშ. ფასები:</t>
  </si>
  <si>
    <t>შეწონვა:</t>
  </si>
  <si>
    <t>კოეფიციენტი:</t>
  </si>
  <si>
    <t>ქირურგიების საშუალო ფასი</t>
  </si>
  <si>
    <t>კატეგორია:</t>
  </si>
  <si>
    <t>რაოდენობა:</t>
  </si>
  <si>
    <t>პროცენტი:</t>
  </si>
  <si>
    <t>ფასი:</t>
  </si>
  <si>
    <t>ქირურგიები/თანხები:</t>
  </si>
  <si>
    <t xml:space="preserve">სხმ. გეგმიური. 165.   20ზე-6333; 28ზე-17155; 40ზე-17155ლ; გასავლელი ნონასთან პეისმეკერის რევიზია და შესაძლო ელექტროდების გამოცვლა </t>
  </si>
  <si>
    <t>ამას შეხედე განცხადებაში სხვა ოპერაციას წერს 18 წლის სხმ- თანაგადხდა, იქნებ სრულად მოგვცეთო 1ზე-1680ლ; 21-უარი</t>
  </si>
  <si>
    <t>ანგიოკარდიოგრაფიული კვლევა+ გეგმიური სხმ ჩაუტარდა და გაეწერა</t>
  </si>
  <si>
    <t>ჩატარებული ?საზღვრისპირა - ხურვალეთი რეგისტრაციის მიხედვით. სხმ + ანგიოკარდიოგრაფიული კვლევა, 165</t>
  </si>
  <si>
    <t xml:space="preserve">გულის ექო+კონსულტაცია. ქარელი. დაბალქულიანია ახალი ქულა აქვს დადგენილი 08.10-ში. ეხლა 165შია </t>
  </si>
  <si>
    <t>5985.70 ეს მივეცით და უნდა გამთელდეს ენდოვასკულური დახურვა. გეგმიური . 218</t>
  </si>
  <si>
    <t xml:space="preserve">დახურვა ამპლაცერით.   50ზე დაფინანსდა და ვერ გაიკეთა </t>
  </si>
  <si>
    <t>სხმგ - 165. მძიმეა აპარატზეა</t>
  </si>
  <si>
    <t>გარდაიცვალა 06.02. ჩაუტარდა რაშკინდის პროცედურა სასწრაფო დაუყოვნებელი</t>
  </si>
  <si>
    <t>წამალი ინფატრინი. წერს მეილებზე ჩვენთან  და სხვადასხვა უწყებებში  59ზე-17155ლ . 165. 2016-უარია</t>
  </si>
  <si>
    <t>გარდაიცვალა 01.01.2016წ.       სხმ + სხმ გარეშე + ანგიოკარდიოგრაფიული კვლევა. მოიტანა ჯოენის თანამშრომელმა. 45ზე-19555ლ; გასავლელი ნონასთან</t>
  </si>
  <si>
    <t>სხმ. სასწრაფო დაყოვნებული. 165. 3ზე-17155ლ;</t>
  </si>
  <si>
    <t>ანგიოკარდიოგრაფიული კვლევა - გეგმიური. 165. 218- ახალი ქულით</t>
  </si>
  <si>
    <t>საზღვრისპირა-ტყვიავი   სხმ + ანგიოკარდიოგრაფიული კვ;- გეგმიური. 218</t>
  </si>
  <si>
    <t>საზღვრისპირა - ფლავისმანი ანგიოკარდიოგრაფიული კვლევა - გეგმიური. 165</t>
  </si>
  <si>
    <t>განმეორებითი განხილვა. უმძიმეს მდგომარეობაში მყავს და დამეხმარეთო ამბულატორიული კვლევა გულზე165. 9ზე-უარია</t>
  </si>
  <si>
    <t>საზღვრისპირა - ფლავისმანი. სხმ. 165</t>
  </si>
  <si>
    <t>11ზე- დაფინანსდა 4216 ლარით და ეს თანხა არ გაუხარჯია ეხლა უნდა კვლევის თანხა ანგიოკარდიოგრაფიული კვლევა. 165</t>
  </si>
  <si>
    <t>გარდაიცვალა 15.05. ანგიოკარდიოგრაფიული კვლევა - სასწრაფო დაყოვნებული</t>
  </si>
  <si>
    <t>საზღვრისპირა - დირბი. კვლევა გულზე. 218</t>
  </si>
  <si>
    <t>სადინრის დახურვა-გეგმიური. 218-მინდობით აღზრდა</t>
  </si>
  <si>
    <t>სხმ. 9ზე-დაფინანსდა და ვერ გამოიყენა ვადაც გაუვიდა და ახლიდან დაგვაფინანსეთო. 36</t>
  </si>
  <si>
    <t>გამეორებითი განხილვა, ვერ გამოვიყენეო  11ზე დაფინანსდა</t>
  </si>
  <si>
    <t>ძგიდის დახურვა ამლპაცერით. არ უჩანს დაზღვევა</t>
  </si>
  <si>
    <t>სხმ. 36 მარჩენალდაკარგული. 11ზე-2400ლ;</t>
  </si>
  <si>
    <t xml:space="preserve">გარდაიცვალა. სხმ </t>
  </si>
  <si>
    <t>საზღვრისპირა -დირბი სხმ. 165</t>
  </si>
  <si>
    <t>სხმ+ანგიოკარდიოგრაფიული კვლევა. დაზღვევა არ ჩანს რისიაქ მარტო ა/კ ჩატარდა</t>
  </si>
  <si>
    <t>საზღვრისპირა -დირბი კვლევა გულზე.  36ზე-17155ლ; 165</t>
  </si>
  <si>
    <t>საზღვრისპირა - ნაწრეტი. სხმ  - გეგმიური 165</t>
  </si>
  <si>
    <t>სხვაობა:</t>
  </si>
  <si>
    <t>ქირ. რაოდენობა:</t>
  </si>
  <si>
    <t>ჯამი:</t>
  </si>
  <si>
    <t>ფასდაკლება:</t>
  </si>
  <si>
    <t>არსებული ბიუჯეტი:</t>
  </si>
  <si>
    <t>100% დაფ.</t>
  </si>
  <si>
    <t>%</t>
  </si>
  <si>
    <t>check</t>
  </si>
  <si>
    <t>შემცირებული:</t>
  </si>
  <si>
    <t>100% ბიუჯეტი:</t>
  </si>
  <si>
    <t>100% ბიუჯეტი ფასდაკლებით:</t>
  </si>
  <si>
    <t>პროპორცია არსებულ ბიუჯეტთან:</t>
  </si>
  <si>
    <t>შემცირებული ფასებით ბიუჯეტი: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</si>
</sst>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1010409]#,##0.00;\-#,##0.00"/>
    <numFmt numFmtId="165" formatCode="_(* #,##0_);_(* \(#,##0\);_(* &quot;-&quot;??_);_(@_)"/>
    <numFmt numFmtId="166" formatCode="0.0"/>
    <numFmt numFmtId="167" formatCode="#,##0.000"/>
  </numFmts>
  <fonts count="25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9"/>
      <name val="Sylfaen"/>
      <family val="1"/>
    </font>
    <font>
      <sz val="9"/>
      <name val="Sylfaen"/>
      <family val="1"/>
    </font>
    <font>
      <sz val="11"/>
      <color indexed="8"/>
      <name val="Calibri"/>
      <family val="2"/>
    </font>
    <font>
      <b/>
      <sz val="9"/>
      <color rgb="FF000000"/>
      <name val="Sylfaen"/>
      <family val="1"/>
    </font>
    <font>
      <b/>
      <sz val="8"/>
      <color rgb="FF000000"/>
      <name val="Sylfaen"/>
      <family val="1"/>
    </font>
    <font>
      <sz val="11"/>
      <color theme="1"/>
      <name val="Sylfaen"/>
      <family val="2"/>
    </font>
    <font>
      <sz val="9"/>
      <color rgb="FF000000"/>
      <name val="Sylfaen"/>
      <family val="1"/>
    </font>
    <font>
      <sz val="9"/>
      <color rgb="FF000000"/>
      <name val="Sylfaen"/>
      <family val="1"/>
      <charset val="204"/>
    </font>
    <font>
      <sz val="9"/>
      <color rgb="FF0000FF"/>
      <name val="Sylfaen"/>
      <family val="1"/>
    </font>
    <font>
      <b/>
      <sz val="11"/>
      <color theme="0"/>
      <name val="Sylfaen"/>
      <family val="2"/>
      <scheme val="minor"/>
    </font>
    <font>
      <sz val="9"/>
      <color theme="1"/>
      <name val="Sylfaen"/>
      <family val="1"/>
    </font>
    <font>
      <sz val="9"/>
      <color theme="1"/>
      <name val="Sylfaen"/>
      <family val="1"/>
      <charset val="204"/>
    </font>
    <font>
      <b/>
      <sz val="11"/>
      <color theme="1"/>
      <name val="Sylfaen"/>
      <family val="1"/>
      <scheme val="minor"/>
    </font>
    <font>
      <sz val="11"/>
      <color theme="0"/>
      <name val="Sylfaen"/>
      <family val="2"/>
      <scheme val="minor"/>
    </font>
    <font>
      <b/>
      <u/>
      <sz val="11"/>
      <color theme="0"/>
      <name val="Sylfaen"/>
      <family val="1"/>
      <scheme val="minor"/>
    </font>
    <font>
      <b/>
      <u/>
      <sz val="11"/>
      <color theme="1"/>
      <name val="Sylfaen"/>
      <family val="1"/>
      <scheme val="minor"/>
    </font>
    <font>
      <sz val="11"/>
      <name val="Sylfaen"/>
      <family val="1"/>
    </font>
    <font>
      <b/>
      <sz val="11"/>
      <color theme="0"/>
      <name val="Sylfaen"/>
      <family val="1"/>
      <scheme val="minor"/>
    </font>
    <font>
      <b/>
      <sz val="11"/>
      <color theme="1"/>
      <name val="Sylfaen"/>
      <family val="1"/>
    </font>
    <font>
      <sz val="11"/>
      <color rgb="FFFF0000"/>
      <name val="Sylfaen"/>
      <family val="2"/>
      <scheme val="minor"/>
    </font>
    <font>
      <sz val="11"/>
      <color rgb="FF9C0006"/>
      <name val="Sylfaen"/>
      <family val="2"/>
      <scheme val="minor"/>
    </font>
    <font>
      <sz val="11"/>
      <color rgb="FF9C6500"/>
      <name val="Sylfaen"/>
      <family val="2"/>
      <scheme val="minor"/>
    </font>
    <font>
      <b/>
      <sz val="11"/>
      <color rgb="FFFA7D00"/>
      <name val="Sylfaen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/>
    <xf numFmtId="164" fontId="1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8" applyNumberFormat="0" applyAlignment="0" applyProtection="0"/>
    <xf numFmtId="0" fontId="15" fillId="17" borderId="0" applyNumberFormat="0" applyBorder="0" applyAlignment="0" applyProtection="0"/>
  </cellStyleXfs>
  <cellXfs count="11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2" fillId="6" borderId="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9" fontId="0" fillId="8" borderId="3" xfId="3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9" fontId="0" fillId="0" borderId="3" xfId="3" applyNumberFormat="1" applyFont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43" fontId="0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166" fontId="0" fillId="8" borderId="1" xfId="0" applyNumberFormat="1" applyFont="1" applyFill="1" applyBorder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166" fontId="16" fillId="9" borderId="1" xfId="0" applyNumberFormat="1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7" fillId="10" borderId="1" xfId="0" applyNumberFormat="1" applyFont="1" applyFill="1" applyBorder="1" applyAlignment="1">
      <alignment horizontal="center" vertical="center"/>
    </xf>
    <xf numFmtId="3" fontId="7" fillId="3" borderId="1" xfId="4" applyNumberFormat="1" applyFont="1" applyFill="1" applyBorder="1" applyAlignment="1">
      <alignment horizontal="center" vertical="center"/>
    </xf>
    <xf numFmtId="3" fontId="0" fillId="8" borderId="1" xfId="4" applyNumberFormat="1" applyFont="1" applyFill="1" applyBorder="1" applyAlignment="1">
      <alignment horizontal="center" vertical="center"/>
    </xf>
    <xf numFmtId="3" fontId="0" fillId="0" borderId="1" xfId="4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15" fillId="12" borderId="3" xfId="6" applyNumberFormat="1" applyBorder="1" applyAlignment="1">
      <alignment horizontal="center" vertical="center"/>
    </xf>
    <xf numFmtId="0" fontId="15" fillId="12" borderId="2" xfId="6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9" fillId="7" borderId="5" xfId="5" applyFont="1" applyFill="1" applyBorder="1" applyAlignment="1">
      <alignment horizontal="center" vertical="center"/>
    </xf>
    <xf numFmtId="14" fontId="19" fillId="7" borderId="5" xfId="5" applyNumberFormat="1" applyFont="1" applyFill="1" applyBorder="1" applyAlignment="1">
      <alignment horizontal="center" vertical="center"/>
    </xf>
    <xf numFmtId="2" fontId="19" fillId="7" borderId="5" xfId="5" applyNumberFormat="1" applyFont="1" applyFill="1" applyBorder="1" applyAlignment="1">
      <alignment horizontal="center" vertical="center"/>
    </xf>
    <xf numFmtId="0" fontId="19" fillId="7" borderId="3" xfId="5" applyFont="1" applyFill="1" applyBorder="1" applyAlignment="1">
      <alignment horizontal="center" vertical="top"/>
    </xf>
    <xf numFmtId="0" fontId="18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49" fontId="3" fillId="8" borderId="5" xfId="0" applyNumberFormat="1" applyFont="1" applyFill="1" applyBorder="1" applyAlignment="1">
      <alignment horizontal="center" vertical="center"/>
    </xf>
    <xf numFmtId="3" fontId="3" fillId="8" borderId="5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14" fontId="3" fillId="8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8" borderId="5" xfId="1" applyNumberFormat="1" applyFont="1" applyFill="1" applyBorder="1" applyAlignment="1">
      <alignment horizontal="center" vertical="center"/>
    </xf>
    <xf numFmtId="0" fontId="3" fillId="0" borderId="5" xfId="2" applyNumberFormat="1" applyFont="1" applyBorder="1" applyAlignment="1">
      <alignment horizontal="center" vertical="center"/>
    </xf>
    <xf numFmtId="0" fontId="3" fillId="8" borderId="5" xfId="2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65" fontId="0" fillId="0" borderId="0" xfId="4" applyNumberFormat="1" applyFont="1" applyAlignment="1">
      <alignment vertical="center"/>
    </xf>
    <xf numFmtId="0" fontId="17" fillId="0" borderId="7" xfId="0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3" fontId="7" fillId="13" borderId="6" xfId="4" applyNumberFormat="1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0" fillId="13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0" fillId="0" borderId="1" xfId="4" applyNumberFormat="1" applyFont="1" applyBorder="1" applyAlignment="1">
      <alignment horizontal="center" vertical="center"/>
    </xf>
    <xf numFmtId="1" fontId="17" fillId="10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65" fontId="0" fillId="0" borderId="1" xfId="4" applyNumberFormat="1" applyFont="1" applyBorder="1"/>
    <xf numFmtId="0" fontId="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65" fontId="0" fillId="2" borderId="1" xfId="4" applyNumberFormat="1" applyFont="1" applyFill="1" applyBorder="1" applyAlignment="1">
      <alignment vertical="center"/>
    </xf>
    <xf numFmtId="3" fontId="0" fillId="0" borderId="1" xfId="4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4" fillId="16" borderId="1" xfId="9" applyBorder="1" applyAlignment="1">
      <alignment horizontal="center" vertical="center"/>
    </xf>
    <xf numFmtId="3" fontId="15" fillId="12" borderId="1" xfId="6" applyNumberFormat="1" applyBorder="1" applyAlignment="1">
      <alignment horizontal="center" vertical="center"/>
    </xf>
    <xf numFmtId="0" fontId="15" fillId="12" borderId="1" xfId="6" applyBorder="1" applyAlignment="1">
      <alignment horizontal="center" vertical="center"/>
    </xf>
    <xf numFmtId="3" fontId="15" fillId="17" borderId="1" xfId="10" applyNumberFormat="1" applyBorder="1" applyAlignment="1">
      <alignment horizontal="center" vertical="center"/>
    </xf>
    <xf numFmtId="0" fontId="22" fillId="14" borderId="1" xfId="7" applyBorder="1" applyAlignment="1">
      <alignment horizontal="center" vertical="center"/>
    </xf>
    <xf numFmtId="3" fontId="22" fillId="14" borderId="1" xfId="7" applyNumberFormat="1" applyBorder="1" applyAlignment="1">
      <alignment horizontal="center" vertical="center"/>
    </xf>
    <xf numFmtId="0" fontId="23" fillId="15" borderId="1" xfId="8" applyBorder="1" applyAlignment="1">
      <alignment horizontal="center" vertical="center"/>
    </xf>
    <xf numFmtId="3" fontId="23" fillId="15" borderId="1" xfId="8" applyNumberFormat="1" applyBorder="1" applyAlignment="1">
      <alignment horizontal="center" vertical="center"/>
    </xf>
    <xf numFmtId="0" fontId="24" fillId="16" borderId="8" xfId="9" applyAlignment="1">
      <alignment vertical="center"/>
    </xf>
    <xf numFmtId="0" fontId="15" fillId="17" borderId="1" xfId="10" applyBorder="1" applyAlignment="1">
      <alignment horizontal="center" vertical="center"/>
    </xf>
    <xf numFmtId="167" fontId="24" fillId="16" borderId="8" xfId="9" applyNumberFormat="1" applyAlignment="1">
      <alignment horizontal="center" vertical="center"/>
    </xf>
    <xf numFmtId="9" fontId="0" fillId="8" borderId="1" xfId="3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0" fillId="0" borderId="1" xfId="4" applyNumberFormat="1" applyFont="1" applyBorder="1" applyAlignment="1">
      <alignment horizontal="center" vertical="center"/>
    </xf>
  </cellXfs>
  <cellStyles count="11">
    <cellStyle name="Accent1" xfId="5" builtinId="29"/>
    <cellStyle name="Accent2" xfId="6" builtinId="33"/>
    <cellStyle name="Accent3" xfId="10" builtinId="37"/>
    <cellStyle name="Bad" xfId="7" builtinId="27"/>
    <cellStyle name="Calculation" xfId="9" builtinId="22"/>
    <cellStyle name="Comma" xfId="4" builtinId="3"/>
    <cellStyle name="Neutral" xfId="8" builtinId="28"/>
    <cellStyle name="Normal" xfId="0" builtinId="0"/>
    <cellStyle name="Normal 7" xfId="1"/>
    <cellStyle name="Normal_Sheet1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551"/>
  <sheetViews>
    <sheetView tabSelected="1" topLeftCell="Q1" zoomScale="85" zoomScaleNormal="85" workbookViewId="0">
      <selection activeCell="AB25" sqref="AB25"/>
    </sheetView>
  </sheetViews>
  <sheetFormatPr defaultRowHeight="14.4" x14ac:dyDescent="0.3"/>
  <cols>
    <col min="1" max="1" width="3.5546875" style="22" customWidth="1"/>
    <col min="2" max="2" width="4" style="23" bestFit="1" customWidth="1"/>
    <col min="3" max="3" width="23.21875" style="23" customWidth="1"/>
    <col min="4" max="4" width="23.21875" style="57" customWidth="1"/>
    <col min="5" max="9" width="23.21875" style="23" customWidth="1"/>
    <col min="10" max="10" width="23.21875" style="58" customWidth="1"/>
    <col min="11" max="11" width="22.6640625" style="23" customWidth="1"/>
    <col min="12" max="12" width="23.88671875" style="49" bestFit="1" customWidth="1"/>
    <col min="13" max="13" width="6.88671875" style="52" bestFit="1" customWidth="1"/>
    <col min="14" max="14" width="17.44140625" style="88" bestFit="1" customWidth="1"/>
    <col min="15" max="15" width="9.109375" style="94" bestFit="1" customWidth="1"/>
    <col min="16" max="16" width="6.6640625" style="52" bestFit="1" customWidth="1"/>
    <col min="17" max="17" width="6.88671875" style="52" customWidth="1"/>
    <col min="18" max="20" width="16.21875" style="23" customWidth="1"/>
    <col min="21" max="21" width="2.109375" style="22" customWidth="1"/>
    <col min="22" max="23" width="16.21875" style="43" customWidth="1"/>
    <col min="24" max="24" width="16.5546875" style="23" bestFit="1" customWidth="1"/>
    <col min="25" max="25" width="4.33203125" style="22" customWidth="1"/>
    <col min="26" max="26" width="38.88671875" style="22" bestFit="1" customWidth="1"/>
    <col min="27" max="27" width="1.5546875" style="22" customWidth="1"/>
    <col min="28" max="28" width="32.21875" style="22" bestFit="1" customWidth="1"/>
    <col min="29" max="29" width="1.5546875" style="22" customWidth="1"/>
    <col min="30" max="30" width="23" style="22" bestFit="1" customWidth="1"/>
    <col min="31" max="31" width="1.5546875" style="22" customWidth="1"/>
    <col min="32" max="32" width="23.77734375" style="22" bestFit="1" customWidth="1"/>
    <col min="33" max="16384" width="8.88671875" style="22"/>
  </cols>
  <sheetData>
    <row r="1" spans="2:32" ht="7.8" customHeight="1" x14ac:dyDescent="0.3">
      <c r="U1" s="23"/>
      <c r="V1" s="23"/>
      <c r="W1" s="23"/>
      <c r="Y1" s="23"/>
      <c r="Z1" s="23"/>
      <c r="AA1" s="23"/>
      <c r="AB1" s="23"/>
      <c r="AC1" s="23"/>
      <c r="AD1" s="23"/>
      <c r="AE1" s="23"/>
      <c r="AF1" s="23"/>
    </row>
    <row r="2" spans="2:32" x14ac:dyDescent="0.3">
      <c r="B2" s="63" t="s">
        <v>0</v>
      </c>
      <c r="C2" s="63" t="s">
        <v>1</v>
      </c>
      <c r="D2" s="64" t="s">
        <v>2</v>
      </c>
      <c r="E2" s="63" t="s">
        <v>3</v>
      </c>
      <c r="F2" s="63" t="s">
        <v>4</v>
      </c>
      <c r="G2" s="63" t="s">
        <v>5</v>
      </c>
      <c r="H2" s="65" t="s">
        <v>6</v>
      </c>
      <c r="I2" s="65" t="s">
        <v>7</v>
      </c>
      <c r="J2" s="66" t="s">
        <v>1900</v>
      </c>
      <c r="K2" s="60" t="s">
        <v>8</v>
      </c>
      <c r="L2" s="59" t="s">
        <v>2288</v>
      </c>
      <c r="N2" s="59" t="s">
        <v>2324</v>
      </c>
      <c r="O2" s="59" t="s">
        <v>2325</v>
      </c>
      <c r="P2" s="66" t="s">
        <v>2326</v>
      </c>
      <c r="Q2" s="43"/>
      <c r="R2" s="43"/>
      <c r="S2" s="43"/>
      <c r="T2" s="43"/>
      <c r="U2" s="43"/>
    </row>
    <row r="3" spans="2:32" x14ac:dyDescent="0.3">
      <c r="B3" s="67">
        <v>1</v>
      </c>
      <c r="C3" s="68" t="s">
        <v>9</v>
      </c>
      <c r="D3" s="69" t="s">
        <v>10</v>
      </c>
      <c r="E3" s="69" t="s">
        <v>11</v>
      </c>
      <c r="F3" s="68" t="s">
        <v>12</v>
      </c>
      <c r="G3" s="68" t="s">
        <v>13</v>
      </c>
      <c r="H3" s="70">
        <v>18872</v>
      </c>
      <c r="I3" s="70">
        <v>12008.5</v>
      </c>
      <c r="J3" s="71" t="s">
        <v>1901</v>
      </c>
      <c r="K3" s="61">
        <v>1</v>
      </c>
      <c r="L3" s="54">
        <v>12008.5</v>
      </c>
      <c r="M3" s="52" t="b">
        <f>ISNUMBER(L3)</f>
        <v>1</v>
      </c>
      <c r="N3" s="98">
        <v>17155</v>
      </c>
      <c r="O3" s="99">
        <v>0.7</v>
      </c>
      <c r="P3" s="100" t="b">
        <f>IF(ISBLANK(O3),L3=N3,N3*O3=L3)</f>
        <v>1</v>
      </c>
      <c r="R3" s="36" t="s">
        <v>2284</v>
      </c>
      <c r="S3" s="36" t="s">
        <v>2285</v>
      </c>
      <c r="T3" s="37" t="s">
        <v>2286</v>
      </c>
      <c r="V3" s="46" t="s">
        <v>2280</v>
      </c>
      <c r="W3" s="46" t="s">
        <v>2281</v>
      </c>
      <c r="X3" s="46" t="s">
        <v>2282</v>
      </c>
      <c r="Z3" s="46" t="s">
        <v>2284</v>
      </c>
      <c r="AB3" s="46" t="s">
        <v>2320</v>
      </c>
      <c r="AD3" s="46" t="s">
        <v>2328</v>
      </c>
      <c r="AF3" s="46" t="s">
        <v>2322</v>
      </c>
    </row>
    <row r="4" spans="2:32" x14ac:dyDescent="0.3">
      <c r="B4" s="72">
        <v>2</v>
      </c>
      <c r="C4" s="73" t="s">
        <v>14</v>
      </c>
      <c r="D4" s="73" t="s">
        <v>15</v>
      </c>
      <c r="E4" s="74" t="s">
        <v>16</v>
      </c>
      <c r="F4" s="73" t="s">
        <v>17</v>
      </c>
      <c r="G4" s="73" t="s">
        <v>18</v>
      </c>
      <c r="H4" s="75">
        <v>190.39</v>
      </c>
      <c r="I4" s="75">
        <v>190.39</v>
      </c>
      <c r="J4" s="76" t="s">
        <v>1902</v>
      </c>
      <c r="K4" s="92" t="s">
        <v>1887</v>
      </c>
      <c r="L4" s="91"/>
      <c r="M4" s="52" t="b">
        <f t="shared" ref="M4:M67" si="0">ISNUMBER(L4)</f>
        <v>0</v>
      </c>
      <c r="N4" s="52"/>
      <c r="O4" s="52"/>
      <c r="R4" s="38">
        <v>1</v>
      </c>
      <c r="S4" s="38">
        <f t="shared" ref="S4:S9" si="1">COUNTIFS(K:K,R4,M:M,"TRUE")</f>
        <v>79</v>
      </c>
      <c r="T4" s="39">
        <f t="shared" ref="T4:T9" si="2">S4/$S$10</f>
        <v>0.23723723723723725</v>
      </c>
      <c r="V4" s="96">
        <v>49.813000000000002</v>
      </c>
      <c r="W4" s="48">
        <f t="shared" ref="W4:W9" si="3">V4*T4</f>
        <v>11.8174984984985</v>
      </c>
      <c r="X4" s="50">
        <f t="shared" ref="X4:X9" si="4">V4/$W$10</f>
        <v>0.44312472791782687</v>
      </c>
      <c r="Z4" s="47">
        <v>1</v>
      </c>
      <c r="AB4" s="55">
        <f t="shared" ref="AB4:AB9" si="5">S4</f>
        <v>79</v>
      </c>
      <c r="AD4" s="55">
        <f>AB4*W14</f>
        <v>582791.25876617513</v>
      </c>
      <c r="AF4" s="55">
        <f>SUMPRODUCT($V$21:$X$21,V23:X23)*X14</f>
        <v>25658.5</v>
      </c>
    </row>
    <row r="5" spans="2:32" x14ac:dyDescent="0.3">
      <c r="B5" s="67">
        <v>3</v>
      </c>
      <c r="C5" s="68" t="s">
        <v>19</v>
      </c>
      <c r="D5" s="77" t="s">
        <v>20</v>
      </c>
      <c r="E5" s="69" t="s">
        <v>21</v>
      </c>
      <c r="F5" s="68" t="s">
        <v>22</v>
      </c>
      <c r="G5" s="68" t="s">
        <v>18</v>
      </c>
      <c r="H5" s="70">
        <v>258.14</v>
      </c>
      <c r="I5" s="70">
        <v>258.14</v>
      </c>
      <c r="J5" s="71" t="s">
        <v>1903</v>
      </c>
      <c r="K5" s="61">
        <v>3</v>
      </c>
      <c r="L5" s="91"/>
      <c r="M5" s="52" t="b">
        <f t="shared" si="0"/>
        <v>0</v>
      </c>
      <c r="N5" s="52"/>
      <c r="O5" s="52"/>
      <c r="R5" s="40">
        <v>2</v>
      </c>
      <c r="S5" s="40">
        <f t="shared" si="1"/>
        <v>105</v>
      </c>
      <c r="T5" s="41">
        <f t="shared" si="2"/>
        <v>0.31531531531531531</v>
      </c>
      <c r="V5" s="97">
        <v>80.16</v>
      </c>
      <c r="W5" s="45">
        <f t="shared" si="3"/>
        <v>25.275675675675675</v>
      </c>
      <c r="X5" s="51">
        <f t="shared" si="4"/>
        <v>0.71308449982721367</v>
      </c>
      <c r="Z5" s="44">
        <v>2</v>
      </c>
      <c r="AB5" s="56">
        <f t="shared" si="5"/>
        <v>105</v>
      </c>
      <c r="AD5" s="56">
        <f t="shared" ref="AD5:AD9" si="6">AB5*W15</f>
        <v>1246494.1582234371</v>
      </c>
      <c r="AF5" s="56">
        <f t="shared" ref="AF5:AF9" si="7">SUMPRODUCT($V$21:$X$21,V24:X24)*X15</f>
        <v>10617.3</v>
      </c>
    </row>
    <row r="6" spans="2:32" x14ac:dyDescent="0.3">
      <c r="B6" s="72">
        <v>4</v>
      </c>
      <c r="C6" s="73" t="s">
        <v>23</v>
      </c>
      <c r="D6" s="73" t="s">
        <v>24</v>
      </c>
      <c r="E6" s="74" t="s">
        <v>25</v>
      </c>
      <c r="F6" s="73" t="s">
        <v>26</v>
      </c>
      <c r="G6" s="73" t="s">
        <v>27</v>
      </c>
      <c r="H6" s="75">
        <v>660</v>
      </c>
      <c r="I6" s="75">
        <v>660</v>
      </c>
      <c r="J6" s="76" t="s">
        <v>1904</v>
      </c>
      <c r="K6" s="92" t="s">
        <v>1887</v>
      </c>
      <c r="L6" s="91"/>
      <c r="M6" s="52" t="b">
        <f t="shared" si="0"/>
        <v>0</v>
      </c>
      <c r="N6" s="52"/>
      <c r="O6" s="52"/>
      <c r="R6" s="38">
        <v>3</v>
      </c>
      <c r="S6" s="38">
        <f t="shared" si="1"/>
        <v>52</v>
      </c>
      <c r="T6" s="39">
        <f t="shared" si="2"/>
        <v>0.15615615615615616</v>
      </c>
      <c r="V6" s="96">
        <v>119.83799999999999</v>
      </c>
      <c r="W6" s="48">
        <f t="shared" si="3"/>
        <v>18.713441441441439</v>
      </c>
      <c r="X6" s="50">
        <f t="shared" si="4"/>
        <v>1.0660506523240225</v>
      </c>
      <c r="Z6" s="47">
        <v>3</v>
      </c>
      <c r="AB6" s="55">
        <f t="shared" si="5"/>
        <v>52</v>
      </c>
      <c r="AD6" s="55">
        <f t="shared" si="6"/>
        <v>922871.29081424954</v>
      </c>
      <c r="AF6" s="55">
        <f t="shared" si="7"/>
        <v>35273.999999999993</v>
      </c>
    </row>
    <row r="7" spans="2:32" x14ac:dyDescent="0.3">
      <c r="B7" s="67">
        <v>5</v>
      </c>
      <c r="C7" s="68" t="s">
        <v>28</v>
      </c>
      <c r="D7" s="68" t="s">
        <v>29</v>
      </c>
      <c r="E7" s="69" t="s">
        <v>30</v>
      </c>
      <c r="F7" s="68" t="s">
        <v>31</v>
      </c>
      <c r="G7" s="68" t="s">
        <v>32</v>
      </c>
      <c r="H7" s="70">
        <v>17155</v>
      </c>
      <c r="I7" s="70">
        <v>17155</v>
      </c>
      <c r="J7" s="71" t="s">
        <v>1905</v>
      </c>
      <c r="K7" s="61">
        <v>1</v>
      </c>
      <c r="L7" s="54">
        <v>17155</v>
      </c>
      <c r="M7" s="52" t="b">
        <f t="shared" si="0"/>
        <v>1</v>
      </c>
      <c r="N7" s="101">
        <f>L7</f>
        <v>17155</v>
      </c>
      <c r="O7" s="99"/>
      <c r="P7" s="100" t="b">
        <f t="shared" ref="P7:P19" si="8">IF(ISBLANK(O7),L7=N7,N7*O7=L7)</f>
        <v>1</v>
      </c>
      <c r="R7" s="40">
        <v>4</v>
      </c>
      <c r="S7" s="40">
        <f t="shared" si="1"/>
        <v>43</v>
      </c>
      <c r="T7" s="41">
        <f t="shared" si="2"/>
        <v>0.12912912912912913</v>
      </c>
      <c r="V7" s="97">
        <v>158.642</v>
      </c>
      <c r="W7" s="45">
        <f t="shared" si="3"/>
        <v>20.485303303303304</v>
      </c>
      <c r="X7" s="51">
        <f t="shared" si="4"/>
        <v>1.4112419064569466</v>
      </c>
      <c r="Z7" s="44">
        <v>4</v>
      </c>
      <c r="AB7" s="56">
        <f t="shared" si="5"/>
        <v>43</v>
      </c>
      <c r="AD7" s="56">
        <f t="shared" si="6"/>
        <v>1010252.3558480596</v>
      </c>
      <c r="AF7" s="56">
        <f t="shared" si="7"/>
        <v>14008.8</v>
      </c>
    </row>
    <row r="8" spans="2:32" x14ac:dyDescent="0.3">
      <c r="B8" s="72">
        <v>6</v>
      </c>
      <c r="C8" s="73" t="s">
        <v>33</v>
      </c>
      <c r="D8" s="73" t="s">
        <v>34</v>
      </c>
      <c r="E8" s="74" t="s">
        <v>35</v>
      </c>
      <c r="F8" s="73" t="s">
        <v>36</v>
      </c>
      <c r="G8" s="73" t="s">
        <v>32</v>
      </c>
      <c r="H8" s="75">
        <v>19555</v>
      </c>
      <c r="I8" s="75">
        <v>19555</v>
      </c>
      <c r="J8" s="76" t="s">
        <v>1906</v>
      </c>
      <c r="K8" s="61">
        <v>2</v>
      </c>
      <c r="L8" s="54">
        <v>17155</v>
      </c>
      <c r="M8" s="52" t="b">
        <f t="shared" si="0"/>
        <v>1</v>
      </c>
      <c r="N8" s="101">
        <f t="shared" ref="N8:N19" si="9">L8</f>
        <v>17155</v>
      </c>
      <c r="O8" s="99"/>
      <c r="P8" s="100" t="b">
        <f t="shared" si="8"/>
        <v>1</v>
      </c>
      <c r="R8" s="38">
        <v>5</v>
      </c>
      <c r="S8" s="38">
        <f t="shared" si="1"/>
        <v>47</v>
      </c>
      <c r="T8" s="39">
        <f t="shared" si="2"/>
        <v>0.14114114114114115</v>
      </c>
      <c r="V8" s="96">
        <v>207.63200000000001</v>
      </c>
      <c r="W8" s="48">
        <f t="shared" si="3"/>
        <v>29.30541741741742</v>
      </c>
      <c r="X8" s="50">
        <f t="shared" si="4"/>
        <v>1.8470454200115276</v>
      </c>
      <c r="Z8" s="47">
        <v>5</v>
      </c>
      <c r="AB8" s="55">
        <f t="shared" si="5"/>
        <v>47</v>
      </c>
      <c r="AD8" s="55">
        <f t="shared" si="6"/>
        <v>1445224.7324198852</v>
      </c>
      <c r="AF8" s="55">
        <f t="shared" si="7"/>
        <v>0</v>
      </c>
    </row>
    <row r="9" spans="2:32" x14ac:dyDescent="0.3">
      <c r="B9" s="67">
        <v>7</v>
      </c>
      <c r="C9" s="68" t="s">
        <v>37</v>
      </c>
      <c r="D9" s="68" t="s">
        <v>38</v>
      </c>
      <c r="E9" s="69" t="s">
        <v>39</v>
      </c>
      <c r="F9" s="68" t="s">
        <v>40</v>
      </c>
      <c r="G9" s="68" t="s">
        <v>32</v>
      </c>
      <c r="H9" s="70">
        <v>17155</v>
      </c>
      <c r="I9" s="70">
        <v>17155</v>
      </c>
      <c r="J9" s="71" t="s">
        <v>1907</v>
      </c>
      <c r="K9" s="61">
        <v>3</v>
      </c>
      <c r="L9" s="54">
        <v>17155</v>
      </c>
      <c r="M9" s="52" t="b">
        <f t="shared" si="0"/>
        <v>1</v>
      </c>
      <c r="N9" s="101">
        <f t="shared" si="9"/>
        <v>17155</v>
      </c>
      <c r="O9" s="99"/>
      <c r="P9" s="100" t="b">
        <f t="shared" si="8"/>
        <v>1</v>
      </c>
      <c r="R9" s="40">
        <v>6</v>
      </c>
      <c r="S9" s="40">
        <f t="shared" si="1"/>
        <v>7</v>
      </c>
      <c r="T9" s="41">
        <f t="shared" si="2"/>
        <v>2.1021021021021023E-2</v>
      </c>
      <c r="V9" s="97">
        <v>324.233</v>
      </c>
      <c r="W9" s="45">
        <f t="shared" si="3"/>
        <v>6.8157087087087094</v>
      </c>
      <c r="X9" s="51">
        <f t="shared" si="4"/>
        <v>2.8843004819420783</v>
      </c>
      <c r="Z9" s="44">
        <v>6</v>
      </c>
      <c r="AB9" s="56">
        <f t="shared" si="5"/>
        <v>7</v>
      </c>
      <c r="AD9" s="56">
        <f t="shared" si="6"/>
        <v>336123.20392819337</v>
      </c>
      <c r="AF9" s="56">
        <f t="shared" si="7"/>
        <v>0</v>
      </c>
    </row>
    <row r="10" spans="2:32" ht="15" thickBot="1" x14ac:dyDescent="0.35">
      <c r="B10" s="72">
        <v>8</v>
      </c>
      <c r="C10" s="73" t="s">
        <v>41</v>
      </c>
      <c r="D10" s="73" t="s">
        <v>42</v>
      </c>
      <c r="E10" s="74" t="s">
        <v>43</v>
      </c>
      <c r="F10" s="73" t="s">
        <v>44</v>
      </c>
      <c r="G10" s="73" t="s">
        <v>32</v>
      </c>
      <c r="H10" s="75">
        <v>17155</v>
      </c>
      <c r="I10" s="75">
        <v>17155</v>
      </c>
      <c r="J10" s="76" t="s">
        <v>1908</v>
      </c>
      <c r="K10" s="61">
        <v>1</v>
      </c>
      <c r="L10" s="54">
        <v>17155</v>
      </c>
      <c r="M10" s="52" t="b">
        <f t="shared" si="0"/>
        <v>1</v>
      </c>
      <c r="N10" s="101">
        <f t="shared" si="9"/>
        <v>17155</v>
      </c>
      <c r="O10" s="99"/>
      <c r="P10" s="100" t="b">
        <f t="shared" si="8"/>
        <v>1</v>
      </c>
      <c r="R10" s="42" t="s">
        <v>2279</v>
      </c>
      <c r="S10" s="47">
        <f>SUM(S4:S9)</f>
        <v>333</v>
      </c>
      <c r="T10" s="115">
        <f>SUM(T4:T9)</f>
        <v>1</v>
      </c>
      <c r="W10" s="53">
        <f>SUM(W4:W9)</f>
        <v>112.41304504504505</v>
      </c>
      <c r="X10" s="43"/>
      <c r="Z10" s="89" t="s">
        <v>2321</v>
      </c>
      <c r="AB10" s="89">
        <f>SUM(AB4:AB9)</f>
        <v>333</v>
      </c>
      <c r="AD10" s="90">
        <f>SUM(AD4:AD9)</f>
        <v>5543757</v>
      </c>
      <c r="AF10" s="90">
        <f>SUM(AF4:AF9)</f>
        <v>85558.599999999991</v>
      </c>
    </row>
    <row r="11" spans="2:32" x14ac:dyDescent="0.3">
      <c r="B11" s="67">
        <v>9</v>
      </c>
      <c r="C11" s="68" t="s">
        <v>45</v>
      </c>
      <c r="D11" s="77">
        <v>42288</v>
      </c>
      <c r="E11" s="69" t="s">
        <v>46</v>
      </c>
      <c r="F11" s="68" t="s">
        <v>47</v>
      </c>
      <c r="G11" s="68" t="s">
        <v>32</v>
      </c>
      <c r="H11" s="70">
        <v>11992</v>
      </c>
      <c r="I11" s="70">
        <v>11992</v>
      </c>
      <c r="J11" s="71" t="s">
        <v>1909</v>
      </c>
      <c r="K11" s="61">
        <v>3</v>
      </c>
      <c r="L11" s="54">
        <v>11992</v>
      </c>
      <c r="M11" s="52" t="b">
        <f t="shared" si="0"/>
        <v>1</v>
      </c>
      <c r="N11" s="101">
        <f t="shared" si="9"/>
        <v>11992</v>
      </c>
      <c r="O11" s="99"/>
      <c r="P11" s="100" t="b">
        <f t="shared" si="8"/>
        <v>1</v>
      </c>
    </row>
    <row r="12" spans="2:32" x14ac:dyDescent="0.3">
      <c r="B12" s="72">
        <v>10</v>
      </c>
      <c r="C12" s="73" t="s">
        <v>48</v>
      </c>
      <c r="D12" s="73" t="s">
        <v>49</v>
      </c>
      <c r="E12" s="74" t="s">
        <v>50</v>
      </c>
      <c r="F12" s="73" t="s">
        <v>51</v>
      </c>
      <c r="G12" s="73" t="s">
        <v>32</v>
      </c>
      <c r="H12" s="75">
        <v>19555</v>
      </c>
      <c r="I12" s="75">
        <v>19555</v>
      </c>
      <c r="J12" s="76" t="s">
        <v>1910</v>
      </c>
      <c r="K12" s="61">
        <v>4</v>
      </c>
      <c r="L12" s="54">
        <v>17155</v>
      </c>
      <c r="M12" s="52" t="b">
        <f t="shared" si="0"/>
        <v>1</v>
      </c>
      <c r="N12" s="101">
        <f t="shared" si="9"/>
        <v>17155</v>
      </c>
      <c r="O12" s="99"/>
      <c r="P12" s="100" t="b">
        <f t="shared" si="8"/>
        <v>1</v>
      </c>
    </row>
    <row r="13" spans="2:32" x14ac:dyDescent="0.3">
      <c r="B13" s="67">
        <v>11</v>
      </c>
      <c r="C13" s="68" t="s">
        <v>52</v>
      </c>
      <c r="D13" s="68" t="s">
        <v>53</v>
      </c>
      <c r="E13" s="69" t="s">
        <v>54</v>
      </c>
      <c r="F13" s="68" t="s">
        <v>55</v>
      </c>
      <c r="G13" s="68" t="s">
        <v>32</v>
      </c>
      <c r="H13" s="70">
        <v>19555</v>
      </c>
      <c r="I13" s="70">
        <v>19555</v>
      </c>
      <c r="J13" s="71" t="s">
        <v>1911</v>
      </c>
      <c r="K13" s="61">
        <v>4</v>
      </c>
      <c r="L13" s="54">
        <v>17155</v>
      </c>
      <c r="M13" s="52" t="b">
        <f t="shared" si="0"/>
        <v>1</v>
      </c>
      <c r="N13" s="101">
        <f t="shared" si="9"/>
        <v>17155</v>
      </c>
      <c r="O13" s="99"/>
      <c r="P13" s="100" t="b">
        <f t="shared" si="8"/>
        <v>1</v>
      </c>
      <c r="R13" s="116" t="s">
        <v>2283</v>
      </c>
      <c r="S13" s="116"/>
      <c r="T13" s="116"/>
      <c r="V13" s="46" t="s">
        <v>2284</v>
      </c>
      <c r="W13" s="46" t="s">
        <v>2287</v>
      </c>
      <c r="X13" s="104" t="s">
        <v>2327</v>
      </c>
      <c r="Z13" s="108" t="s">
        <v>2329</v>
      </c>
      <c r="AB13" s="109">
        <f>AD10-AF10</f>
        <v>5458198.4000000004</v>
      </c>
    </row>
    <row r="14" spans="2:32" x14ac:dyDescent="0.3">
      <c r="B14" s="72">
        <v>12</v>
      </c>
      <c r="C14" s="73" t="s">
        <v>56</v>
      </c>
      <c r="D14" s="78" t="s">
        <v>57</v>
      </c>
      <c r="E14" s="74" t="s">
        <v>58</v>
      </c>
      <c r="F14" s="73" t="s">
        <v>59</v>
      </c>
      <c r="G14" s="73" t="s">
        <v>32</v>
      </c>
      <c r="H14" s="75">
        <v>19555</v>
      </c>
      <c r="I14" s="75">
        <v>19555</v>
      </c>
      <c r="J14" s="76" t="s">
        <v>2291</v>
      </c>
      <c r="K14" s="61">
        <v>1</v>
      </c>
      <c r="L14" s="54">
        <v>17155</v>
      </c>
      <c r="M14" s="52" t="b">
        <f t="shared" si="0"/>
        <v>1</v>
      </c>
      <c r="N14" s="101">
        <f t="shared" si="9"/>
        <v>17155</v>
      </c>
      <c r="O14" s="99"/>
      <c r="P14" s="100" t="b">
        <f t="shared" si="8"/>
        <v>1</v>
      </c>
      <c r="R14" s="117">
        <f>AVERAGE(N:N)</f>
        <v>16647.91891891892</v>
      </c>
      <c r="S14" s="117"/>
      <c r="T14" s="117"/>
      <c r="V14" s="47">
        <v>1</v>
      </c>
      <c r="W14" s="55">
        <f t="shared" ref="W14:W19" si="10">$R$14*X4</f>
        <v>7377.1045413439888</v>
      </c>
      <c r="X14" s="55">
        <f>ROUNDDOWN(W14*$AB$17,0)</f>
        <v>7331</v>
      </c>
      <c r="Z14" s="110" t="s">
        <v>2323</v>
      </c>
      <c r="AB14" s="111">
        <f>SUM(L3:L550)</f>
        <v>5423672</v>
      </c>
    </row>
    <row r="15" spans="2:32" x14ac:dyDescent="0.3">
      <c r="B15" s="67">
        <v>13</v>
      </c>
      <c r="C15" s="68" t="s">
        <v>60</v>
      </c>
      <c r="D15" s="68" t="s">
        <v>61</v>
      </c>
      <c r="E15" s="69" t="s">
        <v>62</v>
      </c>
      <c r="F15" s="68" t="s">
        <v>63</v>
      </c>
      <c r="G15" s="68" t="s">
        <v>32</v>
      </c>
      <c r="H15" s="70">
        <v>17155</v>
      </c>
      <c r="I15" s="70">
        <v>17155</v>
      </c>
      <c r="J15" s="71" t="s">
        <v>1912</v>
      </c>
      <c r="K15" s="61">
        <v>4</v>
      </c>
      <c r="L15" s="54">
        <v>17155</v>
      </c>
      <c r="M15" s="52" t="b">
        <f t="shared" si="0"/>
        <v>1</v>
      </c>
      <c r="N15" s="101">
        <f t="shared" si="9"/>
        <v>17155</v>
      </c>
      <c r="O15" s="99"/>
      <c r="P15" s="100" t="b">
        <f t="shared" si="8"/>
        <v>1</v>
      </c>
      <c r="R15" s="22"/>
      <c r="S15" s="22"/>
      <c r="T15" s="22"/>
      <c r="V15" s="44">
        <v>2</v>
      </c>
      <c r="W15" s="56">
        <f t="shared" si="10"/>
        <v>11871.372935461306</v>
      </c>
      <c r="X15" s="102">
        <f t="shared" ref="X15:X19" si="11">ROUNDDOWN(W15*$AB$17,0)</f>
        <v>11797</v>
      </c>
      <c r="Z15" s="106" t="s">
        <v>2319</v>
      </c>
      <c r="AB15" s="105">
        <f>AB13-AB14</f>
        <v>34526.400000000373</v>
      </c>
    </row>
    <row r="16" spans="2:32" x14ac:dyDescent="0.3">
      <c r="B16" s="72">
        <v>14</v>
      </c>
      <c r="C16" s="73" t="s">
        <v>64</v>
      </c>
      <c r="D16" s="78" t="s">
        <v>65</v>
      </c>
      <c r="E16" s="74" t="s">
        <v>66</v>
      </c>
      <c r="F16" s="73" t="s">
        <v>67</v>
      </c>
      <c r="G16" s="73" t="s">
        <v>32</v>
      </c>
      <c r="H16" s="75">
        <v>19555</v>
      </c>
      <c r="I16" s="75">
        <v>19555</v>
      </c>
      <c r="J16" s="76" t="s">
        <v>1913</v>
      </c>
      <c r="K16" s="61">
        <v>2</v>
      </c>
      <c r="L16" s="54">
        <v>17155</v>
      </c>
      <c r="M16" s="52" t="b">
        <f t="shared" si="0"/>
        <v>1</v>
      </c>
      <c r="N16" s="101">
        <f t="shared" si="9"/>
        <v>17155</v>
      </c>
      <c r="O16" s="99"/>
      <c r="P16" s="100" t="b">
        <f t="shared" si="8"/>
        <v>1</v>
      </c>
      <c r="R16" s="22"/>
      <c r="S16" s="22"/>
      <c r="T16" s="22"/>
      <c r="V16" s="47">
        <v>3</v>
      </c>
      <c r="W16" s="55">
        <f t="shared" si="10"/>
        <v>17747.524823350952</v>
      </c>
      <c r="X16" s="55">
        <f t="shared" si="11"/>
        <v>17637</v>
      </c>
    </row>
    <row r="17" spans="2:32" x14ac:dyDescent="0.3">
      <c r="B17" s="67">
        <v>15</v>
      </c>
      <c r="C17" s="68" t="s">
        <v>68</v>
      </c>
      <c r="D17" s="68" t="s">
        <v>69</v>
      </c>
      <c r="E17" s="69" t="s">
        <v>70</v>
      </c>
      <c r="F17" s="68" t="s">
        <v>31</v>
      </c>
      <c r="G17" s="68" t="s">
        <v>32</v>
      </c>
      <c r="H17" s="70">
        <v>11992</v>
      </c>
      <c r="I17" s="70">
        <v>11992</v>
      </c>
      <c r="J17" s="71" t="s">
        <v>1914</v>
      </c>
      <c r="K17" s="61">
        <v>1</v>
      </c>
      <c r="L17" s="54">
        <v>11992</v>
      </c>
      <c r="M17" s="52" t="b">
        <f t="shared" si="0"/>
        <v>1</v>
      </c>
      <c r="N17" s="101">
        <f t="shared" si="9"/>
        <v>11992</v>
      </c>
      <c r="O17" s="99"/>
      <c r="P17" s="100" t="b">
        <f t="shared" si="8"/>
        <v>1</v>
      </c>
      <c r="S17" s="22"/>
      <c r="T17" s="22"/>
      <c r="V17" s="44">
        <v>4</v>
      </c>
      <c r="W17" s="56">
        <f t="shared" si="10"/>
        <v>23494.240833675805</v>
      </c>
      <c r="X17" s="102">
        <f t="shared" si="11"/>
        <v>23348</v>
      </c>
      <c r="Z17" s="112" t="s">
        <v>2330</v>
      </c>
      <c r="AB17" s="114">
        <v>0.99380555147979754</v>
      </c>
    </row>
    <row r="18" spans="2:32" x14ac:dyDescent="0.3">
      <c r="B18" s="72">
        <v>16</v>
      </c>
      <c r="C18" s="73" t="s">
        <v>71</v>
      </c>
      <c r="D18" s="73" t="s">
        <v>72</v>
      </c>
      <c r="E18" s="74" t="s">
        <v>73</v>
      </c>
      <c r="F18" s="73" t="s">
        <v>74</v>
      </c>
      <c r="G18" s="73" t="s">
        <v>32</v>
      </c>
      <c r="H18" s="75">
        <v>17155</v>
      </c>
      <c r="I18" s="75">
        <v>17155</v>
      </c>
      <c r="J18" s="76" t="s">
        <v>1915</v>
      </c>
      <c r="K18" s="62">
        <v>4</v>
      </c>
      <c r="L18" s="54">
        <v>17155</v>
      </c>
      <c r="M18" s="52" t="b">
        <f t="shared" si="0"/>
        <v>1</v>
      </c>
      <c r="N18" s="101">
        <f t="shared" si="9"/>
        <v>17155</v>
      </c>
      <c r="O18" s="99"/>
      <c r="P18" s="100" t="b">
        <f t="shared" si="8"/>
        <v>1</v>
      </c>
      <c r="V18" s="47">
        <v>5</v>
      </c>
      <c r="W18" s="55">
        <f t="shared" si="10"/>
        <v>30749.462391912453</v>
      </c>
      <c r="X18" s="55">
        <f t="shared" si="11"/>
        <v>30558</v>
      </c>
    </row>
    <row r="19" spans="2:32" x14ac:dyDescent="0.3">
      <c r="B19" s="67">
        <v>17</v>
      </c>
      <c r="C19" s="68" t="s">
        <v>75</v>
      </c>
      <c r="D19" s="68" t="s">
        <v>76</v>
      </c>
      <c r="E19" s="69" t="s">
        <v>77</v>
      </c>
      <c r="F19" s="68" t="s">
        <v>78</v>
      </c>
      <c r="G19" s="68" t="s">
        <v>32</v>
      </c>
      <c r="H19" s="70">
        <v>19555</v>
      </c>
      <c r="I19" s="70">
        <v>19555</v>
      </c>
      <c r="J19" s="71" t="s">
        <v>2292</v>
      </c>
      <c r="K19" s="61">
        <v>4</v>
      </c>
      <c r="L19" s="54">
        <v>17155</v>
      </c>
      <c r="M19" s="52" t="b">
        <f t="shared" si="0"/>
        <v>1</v>
      </c>
      <c r="N19" s="101">
        <f t="shared" si="9"/>
        <v>17155</v>
      </c>
      <c r="O19" s="99"/>
      <c r="P19" s="100" t="b">
        <f t="shared" si="8"/>
        <v>1</v>
      </c>
      <c r="V19" s="44">
        <v>6</v>
      </c>
      <c r="W19" s="56">
        <f t="shared" si="10"/>
        <v>48017.600561170482</v>
      </c>
      <c r="X19" s="102">
        <f t="shared" si="11"/>
        <v>47720</v>
      </c>
      <c r="Z19" s="113" t="s">
        <v>2331</v>
      </c>
      <c r="AB19" s="107">
        <f>SUMPRODUCT(X14:X19,AB4:AB9)-AF10</f>
        <v>5423629.4000000004</v>
      </c>
    </row>
    <row r="20" spans="2:32" x14ac:dyDescent="0.3">
      <c r="B20" s="72">
        <v>18</v>
      </c>
      <c r="C20" s="73" t="s">
        <v>79</v>
      </c>
      <c r="D20" s="73" t="s">
        <v>80</v>
      </c>
      <c r="E20" s="74" t="s">
        <v>81</v>
      </c>
      <c r="F20" s="73" t="s">
        <v>82</v>
      </c>
      <c r="G20" s="79" t="s">
        <v>83</v>
      </c>
      <c r="H20" s="75">
        <v>2640</v>
      </c>
      <c r="I20" s="75">
        <v>2400</v>
      </c>
      <c r="J20" s="76" t="s">
        <v>1916</v>
      </c>
      <c r="K20" s="61">
        <v>3</v>
      </c>
      <c r="L20" s="91"/>
      <c r="M20" s="52" t="b">
        <f t="shared" si="0"/>
        <v>0</v>
      </c>
      <c r="N20" s="52"/>
      <c r="O20" s="52"/>
      <c r="X20" s="43"/>
    </row>
    <row r="21" spans="2:32" x14ac:dyDescent="0.3">
      <c r="B21" s="67">
        <v>19</v>
      </c>
      <c r="C21" s="68" t="s">
        <v>84</v>
      </c>
      <c r="D21" s="68" t="s">
        <v>85</v>
      </c>
      <c r="E21" s="69" t="s">
        <v>86</v>
      </c>
      <c r="F21" s="68" t="s">
        <v>87</v>
      </c>
      <c r="G21" s="80" t="s">
        <v>83</v>
      </c>
      <c r="H21" s="70">
        <v>24180</v>
      </c>
      <c r="I21" s="70">
        <v>19555</v>
      </c>
      <c r="J21" s="71" t="s">
        <v>1917</v>
      </c>
      <c r="K21" s="61">
        <v>2</v>
      </c>
      <c r="L21" s="54">
        <v>17155</v>
      </c>
      <c r="M21" s="52" t="b">
        <f t="shared" si="0"/>
        <v>1</v>
      </c>
      <c r="N21" s="101">
        <f t="shared" ref="N21:N23" si="12">L21</f>
        <v>17155</v>
      </c>
      <c r="O21" s="99"/>
      <c r="P21" s="100" t="b">
        <f t="shared" ref="P21:P23" si="13">IF(ISBLANK(O21),L21=N21,N21*O21=L21)</f>
        <v>1</v>
      </c>
      <c r="V21" s="23">
        <v>0.3</v>
      </c>
      <c r="W21" s="23">
        <v>0.2</v>
      </c>
      <c r="X21" s="23">
        <v>0.1</v>
      </c>
      <c r="Z21" s="113" t="s">
        <v>2319</v>
      </c>
      <c r="AB21" s="107">
        <f>AB14-AB19</f>
        <v>42.599999999627471</v>
      </c>
    </row>
    <row r="22" spans="2:32" x14ac:dyDescent="0.3">
      <c r="B22" s="72">
        <v>20</v>
      </c>
      <c r="C22" s="73" t="s">
        <v>88</v>
      </c>
      <c r="D22" s="73" t="s">
        <v>89</v>
      </c>
      <c r="E22" s="74" t="s">
        <v>90</v>
      </c>
      <c r="F22" s="73" t="s">
        <v>91</v>
      </c>
      <c r="G22" s="79" t="s">
        <v>83</v>
      </c>
      <c r="H22" s="75">
        <v>18900</v>
      </c>
      <c r="I22" s="75">
        <v>18900</v>
      </c>
      <c r="J22" s="76" t="s">
        <v>1917</v>
      </c>
      <c r="K22" s="61">
        <v>2</v>
      </c>
      <c r="L22" s="54">
        <v>17155</v>
      </c>
      <c r="M22" s="52" t="b">
        <f t="shared" si="0"/>
        <v>1</v>
      </c>
      <c r="N22" s="101">
        <f t="shared" si="12"/>
        <v>17155</v>
      </c>
      <c r="O22" s="99"/>
      <c r="P22" s="100" t="b">
        <f t="shared" si="13"/>
        <v>1</v>
      </c>
      <c r="V22" s="46">
        <v>0.7</v>
      </c>
      <c r="W22" s="46">
        <v>0.8</v>
      </c>
      <c r="X22" s="46">
        <v>0.9</v>
      </c>
    </row>
    <row r="23" spans="2:32" x14ac:dyDescent="0.3">
      <c r="B23" s="67">
        <v>21</v>
      </c>
      <c r="C23" s="68" t="s">
        <v>92</v>
      </c>
      <c r="D23" s="68" t="s">
        <v>93</v>
      </c>
      <c r="E23" s="69" t="s">
        <v>94</v>
      </c>
      <c r="F23" s="68" t="s">
        <v>95</v>
      </c>
      <c r="G23" s="80" t="s">
        <v>83</v>
      </c>
      <c r="H23" s="70">
        <v>18900</v>
      </c>
      <c r="I23" s="70">
        <v>17155</v>
      </c>
      <c r="J23" s="71" t="s">
        <v>1918</v>
      </c>
      <c r="K23" s="61">
        <v>2</v>
      </c>
      <c r="L23" s="54">
        <v>17155</v>
      </c>
      <c r="M23" s="52" t="b">
        <f t="shared" si="0"/>
        <v>1</v>
      </c>
      <c r="N23" s="101">
        <f t="shared" si="12"/>
        <v>17155</v>
      </c>
      <c r="O23" s="99"/>
      <c r="P23" s="100" t="b">
        <f t="shared" si="13"/>
        <v>1</v>
      </c>
      <c r="V23" s="102">
        <f t="shared" ref="V23:X28" si="14">COUNTIFS($K:$K,$R4,$O:$O,V$22)</f>
        <v>11</v>
      </c>
      <c r="W23" s="95">
        <f t="shared" si="14"/>
        <v>0</v>
      </c>
      <c r="X23" s="102">
        <f t="shared" si="14"/>
        <v>2</v>
      </c>
      <c r="Z23" s="23"/>
      <c r="AA23" s="23"/>
      <c r="AB23" s="23"/>
      <c r="AC23" s="23"/>
      <c r="AD23" s="23"/>
    </row>
    <row r="24" spans="2:32" x14ac:dyDescent="0.3">
      <c r="B24" s="72">
        <v>22</v>
      </c>
      <c r="C24" s="73" t="s">
        <v>96</v>
      </c>
      <c r="D24" s="73" t="s">
        <v>97</v>
      </c>
      <c r="E24" s="74" t="s">
        <v>98</v>
      </c>
      <c r="F24" s="73" t="s">
        <v>99</v>
      </c>
      <c r="G24" s="79" t="s">
        <v>83</v>
      </c>
      <c r="H24" s="75">
        <v>9420</v>
      </c>
      <c r="I24" s="75">
        <v>8511</v>
      </c>
      <c r="J24" s="76" t="s">
        <v>1919</v>
      </c>
      <c r="K24" s="61">
        <v>1</v>
      </c>
      <c r="L24" s="91"/>
      <c r="M24" s="52" t="b">
        <f t="shared" si="0"/>
        <v>0</v>
      </c>
      <c r="N24" s="52"/>
      <c r="O24" s="52"/>
      <c r="V24" s="102">
        <f t="shared" si="14"/>
        <v>3</v>
      </c>
      <c r="W24" s="95">
        <f t="shared" si="14"/>
        <v>0</v>
      </c>
      <c r="X24" s="95">
        <f t="shared" si="14"/>
        <v>0</v>
      </c>
      <c r="Z24" s="23"/>
      <c r="AA24" s="23"/>
      <c r="AB24" s="23"/>
      <c r="AC24" s="23"/>
      <c r="AD24" s="23"/>
    </row>
    <row r="25" spans="2:32" x14ac:dyDescent="0.3">
      <c r="B25" s="67">
        <v>23</v>
      </c>
      <c r="C25" s="68" t="s">
        <v>100</v>
      </c>
      <c r="D25" s="68" t="s">
        <v>101</v>
      </c>
      <c r="E25" s="69" t="s">
        <v>102</v>
      </c>
      <c r="F25" s="68" t="s">
        <v>31</v>
      </c>
      <c r="G25" s="80" t="s">
        <v>83</v>
      </c>
      <c r="H25" s="70">
        <v>32100</v>
      </c>
      <c r="I25" s="70">
        <v>23151</v>
      </c>
      <c r="J25" s="71" t="s">
        <v>1920</v>
      </c>
      <c r="K25" s="61">
        <v>1</v>
      </c>
      <c r="L25" s="54">
        <v>17155</v>
      </c>
      <c r="M25" s="52" t="b">
        <f t="shared" si="0"/>
        <v>1</v>
      </c>
      <c r="N25" s="101">
        <f t="shared" ref="N25:N27" si="15">L25</f>
        <v>17155</v>
      </c>
      <c r="O25" s="99"/>
      <c r="P25" s="100" t="b">
        <f t="shared" ref="P25:P30" si="16">IF(ISBLANK(O25),L25=N25,N25*O25=L25)</f>
        <v>1</v>
      </c>
      <c r="V25" s="102">
        <f t="shared" si="14"/>
        <v>6</v>
      </c>
      <c r="W25" s="102">
        <f t="shared" si="14"/>
        <v>1</v>
      </c>
      <c r="X25" s="95">
        <f t="shared" si="14"/>
        <v>0</v>
      </c>
      <c r="Z25" s="23"/>
      <c r="AA25" s="23"/>
      <c r="AB25" s="23"/>
      <c r="AC25" s="23"/>
      <c r="AD25" s="23"/>
    </row>
    <row r="26" spans="2:32" x14ac:dyDescent="0.3">
      <c r="B26" s="72">
        <v>24</v>
      </c>
      <c r="C26" s="73" t="s">
        <v>103</v>
      </c>
      <c r="D26" s="73" t="s">
        <v>104</v>
      </c>
      <c r="E26" s="74" t="s">
        <v>105</v>
      </c>
      <c r="F26" s="73" t="s">
        <v>106</v>
      </c>
      <c r="G26" s="79" t="s">
        <v>83</v>
      </c>
      <c r="H26" s="75">
        <v>13200</v>
      </c>
      <c r="I26" s="75">
        <v>11992</v>
      </c>
      <c r="J26" s="76" t="s">
        <v>1921</v>
      </c>
      <c r="K26" s="61">
        <v>1</v>
      </c>
      <c r="L26" s="54">
        <v>11992</v>
      </c>
      <c r="M26" s="52" t="b">
        <f t="shared" si="0"/>
        <v>1</v>
      </c>
      <c r="N26" s="101">
        <f t="shared" si="15"/>
        <v>11992</v>
      </c>
      <c r="O26" s="99"/>
      <c r="P26" s="100" t="b">
        <f t="shared" si="16"/>
        <v>1</v>
      </c>
      <c r="V26" s="102">
        <f t="shared" si="14"/>
        <v>2</v>
      </c>
      <c r="W26" s="95">
        <f t="shared" si="14"/>
        <v>0</v>
      </c>
      <c r="X26" s="95">
        <f t="shared" si="14"/>
        <v>0</v>
      </c>
      <c r="Z26" s="23"/>
      <c r="AA26" s="23"/>
      <c r="AB26" s="23"/>
      <c r="AC26" s="23"/>
      <c r="AD26" s="23"/>
    </row>
    <row r="27" spans="2:32" ht="14.4" customHeight="1" x14ac:dyDescent="0.3">
      <c r="B27" s="67">
        <v>25</v>
      </c>
      <c r="C27" s="68" t="s">
        <v>107</v>
      </c>
      <c r="D27" s="68" t="s">
        <v>108</v>
      </c>
      <c r="E27" s="69" t="s">
        <v>109</v>
      </c>
      <c r="F27" s="68" t="s">
        <v>110</v>
      </c>
      <c r="G27" s="80" t="s">
        <v>83</v>
      </c>
      <c r="H27" s="70">
        <v>13200</v>
      </c>
      <c r="I27" s="70">
        <v>11992</v>
      </c>
      <c r="J27" s="71" t="s">
        <v>1918</v>
      </c>
      <c r="K27" s="61">
        <v>1</v>
      </c>
      <c r="L27" s="54">
        <v>11992</v>
      </c>
      <c r="M27" s="52" t="b">
        <f t="shared" si="0"/>
        <v>1</v>
      </c>
      <c r="N27" s="101">
        <f t="shared" si="15"/>
        <v>11992</v>
      </c>
      <c r="O27" s="99"/>
      <c r="P27" s="100" t="b">
        <f t="shared" si="16"/>
        <v>1</v>
      </c>
      <c r="V27" s="95">
        <f t="shared" si="14"/>
        <v>0</v>
      </c>
      <c r="W27" s="95">
        <f t="shared" si="14"/>
        <v>0</v>
      </c>
      <c r="X27" s="95">
        <f t="shared" si="14"/>
        <v>0</v>
      </c>
      <c r="Z27" s="23"/>
      <c r="AA27" s="23"/>
      <c r="AB27" s="23"/>
      <c r="AC27" s="23"/>
      <c r="AD27" s="23"/>
    </row>
    <row r="28" spans="2:32" x14ac:dyDescent="0.3">
      <c r="B28" s="72">
        <v>26</v>
      </c>
      <c r="C28" s="73" t="s">
        <v>111</v>
      </c>
      <c r="D28" s="73" t="s">
        <v>112</v>
      </c>
      <c r="E28" s="74" t="s">
        <v>113</v>
      </c>
      <c r="F28" s="73" t="s">
        <v>114</v>
      </c>
      <c r="G28" s="73" t="s">
        <v>115</v>
      </c>
      <c r="H28" s="75">
        <v>18077</v>
      </c>
      <c r="I28" s="75">
        <v>12008.5</v>
      </c>
      <c r="J28" s="76" t="s">
        <v>1922</v>
      </c>
      <c r="K28" s="61">
        <v>1</v>
      </c>
      <c r="L28" s="54">
        <v>12008.5</v>
      </c>
      <c r="M28" s="52" t="b">
        <f t="shared" si="0"/>
        <v>1</v>
      </c>
      <c r="N28" s="98">
        <v>17155</v>
      </c>
      <c r="O28" s="99">
        <v>0.7</v>
      </c>
      <c r="P28" s="100" t="b">
        <f t="shared" si="16"/>
        <v>1</v>
      </c>
      <c r="V28" s="95">
        <f t="shared" si="14"/>
        <v>0</v>
      </c>
      <c r="W28" s="95">
        <f t="shared" si="14"/>
        <v>0</v>
      </c>
      <c r="X28" s="95">
        <f t="shared" si="14"/>
        <v>0</v>
      </c>
      <c r="Z28" s="23"/>
      <c r="AA28" s="23"/>
      <c r="AB28" s="23"/>
      <c r="AC28" s="23"/>
      <c r="AD28" s="23"/>
    </row>
    <row r="29" spans="2:32" x14ac:dyDescent="0.3">
      <c r="B29" s="67">
        <v>27</v>
      </c>
      <c r="C29" s="68" t="s">
        <v>116</v>
      </c>
      <c r="D29" s="68" t="s">
        <v>117</v>
      </c>
      <c r="E29" s="69" t="s">
        <v>118</v>
      </c>
      <c r="F29" s="68" t="s">
        <v>119</v>
      </c>
      <c r="G29" s="68" t="s">
        <v>32</v>
      </c>
      <c r="H29" s="70">
        <v>17155</v>
      </c>
      <c r="I29" s="70">
        <v>12008.5</v>
      </c>
      <c r="J29" s="71" t="s">
        <v>1923</v>
      </c>
      <c r="K29" s="61">
        <v>3</v>
      </c>
      <c r="L29" s="54">
        <v>12008.5</v>
      </c>
      <c r="M29" s="52" t="b">
        <f t="shared" si="0"/>
        <v>1</v>
      </c>
      <c r="N29" s="98">
        <v>17155</v>
      </c>
      <c r="O29" s="99">
        <v>0.7</v>
      </c>
      <c r="P29" s="100" t="b">
        <f t="shared" si="16"/>
        <v>1</v>
      </c>
      <c r="V29" s="103">
        <f>SUM(V23:V28)</f>
        <v>22</v>
      </c>
      <c r="W29" s="103">
        <f>SUM(W23:W28)</f>
        <v>1</v>
      </c>
      <c r="X29" s="103">
        <f>SUM(X23:X28)</f>
        <v>2</v>
      </c>
      <c r="Z29" s="23"/>
      <c r="AA29" s="23"/>
      <c r="AB29" s="23"/>
      <c r="AC29" s="23"/>
      <c r="AD29" s="23"/>
    </row>
    <row r="30" spans="2:32" x14ac:dyDescent="0.3">
      <c r="B30" s="72">
        <v>28</v>
      </c>
      <c r="C30" s="73" t="s">
        <v>120</v>
      </c>
      <c r="D30" s="73" t="s">
        <v>121</v>
      </c>
      <c r="E30" s="74" t="s">
        <v>122</v>
      </c>
      <c r="F30" s="73" t="s">
        <v>123</v>
      </c>
      <c r="G30" s="73" t="s">
        <v>32</v>
      </c>
      <c r="H30" s="75">
        <v>17155</v>
      </c>
      <c r="I30" s="75">
        <v>17155</v>
      </c>
      <c r="J30" s="76" t="s">
        <v>1924</v>
      </c>
      <c r="K30" s="61">
        <v>3</v>
      </c>
      <c r="L30" s="54">
        <v>17155</v>
      </c>
      <c r="M30" s="52" t="b">
        <f t="shared" si="0"/>
        <v>1</v>
      </c>
      <c r="N30" s="101">
        <f t="shared" ref="N30" si="17">L30</f>
        <v>17155</v>
      </c>
      <c r="O30" s="99"/>
      <c r="P30" s="100" t="b">
        <f t="shared" si="16"/>
        <v>1</v>
      </c>
      <c r="U30" s="23"/>
      <c r="V30" s="23"/>
      <c r="W30" s="23"/>
      <c r="Y30" s="23"/>
      <c r="Z30" s="23"/>
      <c r="AA30" s="23"/>
      <c r="AB30" s="23"/>
      <c r="AC30" s="23"/>
      <c r="AD30" s="23"/>
      <c r="AE30" s="23"/>
      <c r="AF30" s="23"/>
    </row>
    <row r="31" spans="2:32" x14ac:dyDescent="0.3">
      <c r="B31" s="67">
        <v>29</v>
      </c>
      <c r="C31" s="68" t="s">
        <v>124</v>
      </c>
      <c r="D31" s="68" t="s">
        <v>125</v>
      </c>
      <c r="E31" s="69" t="s">
        <v>126</v>
      </c>
      <c r="F31" s="68" t="s">
        <v>127</v>
      </c>
      <c r="G31" s="68" t="s">
        <v>32</v>
      </c>
      <c r="H31" s="70">
        <v>6333</v>
      </c>
      <c r="I31" s="70">
        <v>6333</v>
      </c>
      <c r="J31" s="71" t="s">
        <v>1925</v>
      </c>
      <c r="K31" s="61">
        <v>4</v>
      </c>
      <c r="L31" s="91"/>
      <c r="M31" s="52" t="b">
        <f t="shared" si="0"/>
        <v>0</v>
      </c>
      <c r="N31" s="52"/>
      <c r="O31" s="52"/>
      <c r="U31" s="23"/>
      <c r="V31" s="23"/>
      <c r="W31" s="23"/>
      <c r="Y31" s="23"/>
      <c r="Z31" s="23"/>
      <c r="AA31" s="23"/>
      <c r="AB31" s="23"/>
      <c r="AC31" s="23"/>
      <c r="AD31" s="23"/>
      <c r="AE31" s="23"/>
      <c r="AF31" s="23"/>
    </row>
    <row r="32" spans="2:32" x14ac:dyDescent="0.3">
      <c r="B32" s="72">
        <v>30</v>
      </c>
      <c r="C32" s="73" t="s">
        <v>128</v>
      </c>
      <c r="D32" s="73" t="s">
        <v>129</v>
      </c>
      <c r="E32" s="74" t="s">
        <v>130</v>
      </c>
      <c r="F32" s="73" t="s">
        <v>131</v>
      </c>
      <c r="G32" s="73" t="s">
        <v>32</v>
      </c>
      <c r="H32" s="75">
        <v>17155</v>
      </c>
      <c r="I32" s="75">
        <v>17155</v>
      </c>
      <c r="J32" s="76" t="s">
        <v>1926</v>
      </c>
      <c r="K32" s="61">
        <v>4</v>
      </c>
      <c r="L32" s="54">
        <v>17155</v>
      </c>
      <c r="M32" s="52" t="b">
        <f t="shared" si="0"/>
        <v>1</v>
      </c>
      <c r="N32" s="101">
        <f t="shared" ref="N32" si="18">L32</f>
        <v>17155</v>
      </c>
      <c r="O32" s="99"/>
      <c r="P32" s="100" t="b">
        <f>IF(ISBLANK(O32),L32=N32,N32*O32=L32)</f>
        <v>1</v>
      </c>
      <c r="U32" s="23"/>
      <c r="V32" s="23"/>
      <c r="W32" s="23"/>
      <c r="Y32" s="23"/>
      <c r="Z32" s="23"/>
      <c r="AA32" s="23"/>
      <c r="AB32" s="23"/>
      <c r="AC32" s="23"/>
      <c r="AD32" s="23"/>
      <c r="AE32" s="23"/>
      <c r="AF32" s="23"/>
    </row>
    <row r="33" spans="2:33" x14ac:dyDescent="0.3">
      <c r="B33" s="67">
        <v>31</v>
      </c>
      <c r="C33" s="68" t="s">
        <v>132</v>
      </c>
      <c r="D33" s="68" t="s">
        <v>133</v>
      </c>
      <c r="E33" s="69" t="s">
        <v>134</v>
      </c>
      <c r="F33" s="68" t="s">
        <v>135</v>
      </c>
      <c r="G33" s="68" t="s">
        <v>32</v>
      </c>
      <c r="H33" s="70">
        <v>8551</v>
      </c>
      <c r="I33" s="70">
        <v>8551</v>
      </c>
      <c r="J33" s="71" t="s">
        <v>1927</v>
      </c>
      <c r="K33" s="61">
        <v>1</v>
      </c>
      <c r="L33" s="91"/>
      <c r="M33" s="52" t="b">
        <f t="shared" si="0"/>
        <v>0</v>
      </c>
      <c r="N33" s="52"/>
      <c r="O33" s="52"/>
      <c r="U33" s="23"/>
      <c r="V33" s="23"/>
      <c r="W33" s="23"/>
      <c r="Y33" s="23"/>
      <c r="Z33" s="23"/>
      <c r="AA33" s="23"/>
      <c r="AB33" s="23"/>
      <c r="AC33" s="23"/>
      <c r="AD33" s="23"/>
      <c r="AE33" s="23"/>
      <c r="AF33" s="23"/>
    </row>
    <row r="34" spans="2:33" x14ac:dyDescent="0.3">
      <c r="B34" s="72">
        <v>32</v>
      </c>
      <c r="C34" s="73" t="s">
        <v>136</v>
      </c>
      <c r="D34" s="73" t="s">
        <v>137</v>
      </c>
      <c r="E34" s="74" t="s">
        <v>138</v>
      </c>
      <c r="F34" s="73" t="s">
        <v>139</v>
      </c>
      <c r="G34" s="73" t="s">
        <v>32</v>
      </c>
      <c r="H34" s="75">
        <v>17155</v>
      </c>
      <c r="I34" s="75">
        <v>17155</v>
      </c>
      <c r="J34" s="76" t="s">
        <v>1928</v>
      </c>
      <c r="K34" s="61">
        <v>2</v>
      </c>
      <c r="L34" s="54">
        <v>17155</v>
      </c>
      <c r="M34" s="52" t="b">
        <f t="shared" si="0"/>
        <v>1</v>
      </c>
      <c r="N34" s="101">
        <f t="shared" ref="N34:N35" si="19">L34</f>
        <v>17155</v>
      </c>
      <c r="O34" s="99"/>
      <c r="P34" s="100" t="b">
        <f t="shared" ref="P34:P35" si="20">IF(ISBLANK(O34),L34=N34,N34*O34=L34)</f>
        <v>1</v>
      </c>
      <c r="U34" s="23"/>
      <c r="V34" s="23"/>
      <c r="W34" s="23"/>
      <c r="Y34" s="23"/>
      <c r="Z34" s="23"/>
      <c r="AA34" s="23"/>
      <c r="AB34" s="23"/>
      <c r="AC34" s="23"/>
      <c r="AD34" s="23"/>
      <c r="AE34" s="23"/>
      <c r="AF34" s="23"/>
    </row>
    <row r="35" spans="2:33" x14ac:dyDescent="0.3">
      <c r="B35" s="67">
        <v>33</v>
      </c>
      <c r="C35" s="68" t="s">
        <v>140</v>
      </c>
      <c r="D35" s="68" t="s">
        <v>141</v>
      </c>
      <c r="E35" s="69" t="s">
        <v>142</v>
      </c>
      <c r="F35" s="68" t="s">
        <v>87</v>
      </c>
      <c r="G35" s="68" t="s">
        <v>32</v>
      </c>
      <c r="H35" s="70">
        <v>17155</v>
      </c>
      <c r="I35" s="70">
        <v>17155</v>
      </c>
      <c r="J35" s="71" t="s">
        <v>1929</v>
      </c>
      <c r="K35" s="61">
        <v>2</v>
      </c>
      <c r="L35" s="54">
        <v>17155</v>
      </c>
      <c r="M35" s="52" t="b">
        <f t="shared" si="0"/>
        <v>1</v>
      </c>
      <c r="N35" s="101">
        <f t="shared" si="19"/>
        <v>17155</v>
      </c>
      <c r="O35" s="99"/>
      <c r="P35" s="100" t="b">
        <f t="shared" si="20"/>
        <v>1</v>
      </c>
      <c r="U35" s="23"/>
      <c r="V35" s="23"/>
      <c r="W35" s="23"/>
      <c r="Y35" s="23"/>
      <c r="Z35" s="23"/>
      <c r="AA35" s="23"/>
      <c r="AB35" s="23"/>
      <c r="AC35" s="23"/>
      <c r="AD35" s="23"/>
      <c r="AE35" s="23"/>
      <c r="AF35" s="23"/>
    </row>
    <row r="36" spans="2:33" x14ac:dyDescent="0.3">
      <c r="B36" s="72">
        <v>34</v>
      </c>
      <c r="C36" s="73" t="s">
        <v>143</v>
      </c>
      <c r="D36" s="78" t="s">
        <v>144</v>
      </c>
      <c r="E36" s="74" t="s">
        <v>145</v>
      </c>
      <c r="F36" s="73" t="s">
        <v>146</v>
      </c>
      <c r="G36" s="73" t="s">
        <v>32</v>
      </c>
      <c r="H36" s="75">
        <v>8551</v>
      </c>
      <c r="I36" s="75">
        <v>8551</v>
      </c>
      <c r="J36" s="76" t="s">
        <v>1930</v>
      </c>
      <c r="K36" s="61">
        <v>1</v>
      </c>
      <c r="L36" s="91"/>
      <c r="M36" s="52" t="b">
        <f t="shared" si="0"/>
        <v>0</v>
      </c>
      <c r="N36" s="52"/>
      <c r="O36" s="52"/>
      <c r="U36" s="23"/>
      <c r="V36" s="23"/>
      <c r="W36" s="23"/>
      <c r="Y36" s="23"/>
      <c r="Z36" s="23"/>
      <c r="AA36" s="23"/>
      <c r="AB36" s="23"/>
      <c r="AC36" s="23"/>
      <c r="AD36" s="23"/>
      <c r="AE36" s="23"/>
      <c r="AF36" s="23"/>
    </row>
    <row r="37" spans="2:33" x14ac:dyDescent="0.3">
      <c r="B37" s="67">
        <v>35</v>
      </c>
      <c r="C37" s="68" t="s">
        <v>147</v>
      </c>
      <c r="D37" s="68" t="s">
        <v>148</v>
      </c>
      <c r="E37" s="69" t="s">
        <v>149</v>
      </c>
      <c r="F37" s="68" t="s">
        <v>150</v>
      </c>
      <c r="G37" s="68" t="s">
        <v>32</v>
      </c>
      <c r="H37" s="70">
        <v>105</v>
      </c>
      <c r="I37" s="70">
        <v>105</v>
      </c>
      <c r="J37" s="71" t="s">
        <v>2293</v>
      </c>
      <c r="K37" s="61">
        <v>5</v>
      </c>
      <c r="L37" s="91"/>
      <c r="M37" s="52" t="b">
        <f t="shared" si="0"/>
        <v>0</v>
      </c>
      <c r="N37" s="52"/>
      <c r="O37" s="52"/>
      <c r="U37" s="23"/>
      <c r="V37" s="23"/>
      <c r="W37" s="23"/>
      <c r="Y37" s="23"/>
      <c r="Z37" s="23"/>
      <c r="AA37" s="23"/>
      <c r="AB37" s="23"/>
      <c r="AC37" s="23"/>
      <c r="AD37" s="23"/>
      <c r="AE37" s="23"/>
      <c r="AF37" s="23"/>
    </row>
    <row r="38" spans="2:33" x14ac:dyDescent="0.3">
      <c r="B38" s="72">
        <v>36</v>
      </c>
      <c r="C38" s="73" t="s">
        <v>151</v>
      </c>
      <c r="D38" s="73" t="s">
        <v>152</v>
      </c>
      <c r="E38" s="74" t="s">
        <v>153</v>
      </c>
      <c r="F38" s="73" t="s">
        <v>154</v>
      </c>
      <c r="G38" s="73" t="s">
        <v>32</v>
      </c>
      <c r="H38" s="75">
        <v>17155</v>
      </c>
      <c r="I38" s="75">
        <v>17155</v>
      </c>
      <c r="J38" s="76" t="s">
        <v>1931</v>
      </c>
      <c r="K38" s="61">
        <v>2</v>
      </c>
      <c r="L38" s="54">
        <v>17155</v>
      </c>
      <c r="M38" s="52" t="b">
        <f t="shared" si="0"/>
        <v>1</v>
      </c>
      <c r="N38" s="101">
        <f t="shared" ref="N38" si="21">L38</f>
        <v>17155</v>
      </c>
      <c r="O38" s="99"/>
      <c r="P38" s="100" t="b">
        <f>IF(ISBLANK(O38),L38=N38,N38*O38=L38)</f>
        <v>1</v>
      </c>
      <c r="Q38" s="23"/>
      <c r="U38" s="23"/>
      <c r="V38" s="23"/>
      <c r="W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2:33" x14ac:dyDescent="0.3">
      <c r="B39" s="67">
        <v>37</v>
      </c>
      <c r="C39" s="68" t="s">
        <v>155</v>
      </c>
      <c r="D39" s="68" t="s">
        <v>156</v>
      </c>
      <c r="E39" s="69" t="s">
        <v>157</v>
      </c>
      <c r="F39" s="68" t="s">
        <v>158</v>
      </c>
      <c r="G39" s="68" t="s">
        <v>32</v>
      </c>
      <c r="H39" s="70">
        <v>125</v>
      </c>
      <c r="I39" s="70">
        <v>125</v>
      </c>
      <c r="J39" s="71" t="s">
        <v>1932</v>
      </c>
      <c r="K39" s="61">
        <v>6</v>
      </c>
      <c r="L39" s="91"/>
      <c r="M39" s="52" t="b">
        <f t="shared" si="0"/>
        <v>0</v>
      </c>
      <c r="N39" s="52"/>
      <c r="O39" s="52"/>
      <c r="Q39" s="23"/>
      <c r="U39" s="23"/>
      <c r="V39" s="23"/>
      <c r="W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2:33" x14ac:dyDescent="0.3">
      <c r="B40" s="72">
        <v>38</v>
      </c>
      <c r="C40" s="73" t="s">
        <v>159</v>
      </c>
      <c r="D40" s="78">
        <v>37744</v>
      </c>
      <c r="E40" s="74" t="s">
        <v>160</v>
      </c>
      <c r="F40" s="73" t="s">
        <v>161</v>
      </c>
      <c r="G40" s="73" t="s">
        <v>32</v>
      </c>
      <c r="H40" s="75">
        <v>17155</v>
      </c>
      <c r="I40" s="75">
        <v>17155</v>
      </c>
      <c r="J40" s="76" t="s">
        <v>1933</v>
      </c>
      <c r="K40" s="61">
        <v>3</v>
      </c>
      <c r="L40" s="54">
        <v>17155</v>
      </c>
      <c r="M40" s="52" t="b">
        <f t="shared" si="0"/>
        <v>1</v>
      </c>
      <c r="N40" s="101">
        <f t="shared" ref="N40:N41" si="22">L40</f>
        <v>17155</v>
      </c>
      <c r="O40" s="99"/>
      <c r="P40" s="100" t="b">
        <f t="shared" ref="P40:P41" si="23">IF(ISBLANK(O40),L40=N40,N40*O40=L40)</f>
        <v>1</v>
      </c>
      <c r="Q40" s="23"/>
      <c r="U40" s="23"/>
      <c r="V40" s="23"/>
      <c r="W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2:33" x14ac:dyDescent="0.3">
      <c r="B41" s="67">
        <v>39</v>
      </c>
      <c r="C41" s="68" t="s">
        <v>162</v>
      </c>
      <c r="D41" s="68" t="s">
        <v>163</v>
      </c>
      <c r="E41" s="69" t="s">
        <v>164</v>
      </c>
      <c r="F41" s="68" t="s">
        <v>165</v>
      </c>
      <c r="G41" s="68" t="s">
        <v>32</v>
      </c>
      <c r="H41" s="70">
        <v>17155</v>
      </c>
      <c r="I41" s="70">
        <v>17155</v>
      </c>
      <c r="J41" s="71" t="s">
        <v>1934</v>
      </c>
      <c r="K41" s="61">
        <v>4</v>
      </c>
      <c r="L41" s="54">
        <v>17155</v>
      </c>
      <c r="M41" s="52" t="b">
        <f t="shared" si="0"/>
        <v>1</v>
      </c>
      <c r="N41" s="101">
        <f t="shared" si="22"/>
        <v>17155</v>
      </c>
      <c r="O41" s="99"/>
      <c r="P41" s="100" t="b">
        <f t="shared" si="23"/>
        <v>1</v>
      </c>
      <c r="Q41" s="23"/>
      <c r="U41" s="23"/>
      <c r="V41" s="23"/>
      <c r="W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2:33" x14ac:dyDescent="0.3">
      <c r="B42" s="72">
        <v>40</v>
      </c>
      <c r="C42" s="73" t="s">
        <v>166</v>
      </c>
      <c r="D42" s="73" t="s">
        <v>167</v>
      </c>
      <c r="E42" s="74" t="s">
        <v>168</v>
      </c>
      <c r="F42" s="73" t="s">
        <v>169</v>
      </c>
      <c r="G42" s="73" t="s">
        <v>32</v>
      </c>
      <c r="H42" s="75">
        <v>5985.7</v>
      </c>
      <c r="I42" s="75">
        <v>5985.7</v>
      </c>
      <c r="J42" s="76" t="s">
        <v>1935</v>
      </c>
      <c r="K42" s="61">
        <v>1</v>
      </c>
      <c r="L42" s="91"/>
      <c r="M42" s="52" t="b">
        <f t="shared" si="0"/>
        <v>0</v>
      </c>
      <c r="N42" s="52"/>
      <c r="O42" s="52"/>
      <c r="Q42" s="23"/>
      <c r="U42" s="23"/>
      <c r="V42" s="23"/>
      <c r="W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2:33" x14ac:dyDescent="0.3">
      <c r="B43" s="67">
        <v>41</v>
      </c>
      <c r="C43" s="68" t="s">
        <v>170</v>
      </c>
      <c r="D43" s="68" t="s">
        <v>171</v>
      </c>
      <c r="E43" s="69" t="s">
        <v>172</v>
      </c>
      <c r="F43" s="68" t="s">
        <v>173</v>
      </c>
      <c r="G43" s="68" t="s">
        <v>32</v>
      </c>
      <c r="H43" s="70">
        <v>17155</v>
      </c>
      <c r="I43" s="70">
        <v>17155</v>
      </c>
      <c r="J43" s="71" t="s">
        <v>1936</v>
      </c>
      <c r="K43" s="61">
        <v>4</v>
      </c>
      <c r="L43" s="54">
        <v>17155</v>
      </c>
      <c r="M43" s="52" t="b">
        <f t="shared" si="0"/>
        <v>1</v>
      </c>
      <c r="N43" s="101">
        <f t="shared" ref="N43:N56" si="24">L43</f>
        <v>17155</v>
      </c>
      <c r="O43" s="99"/>
      <c r="P43" s="100" t="b">
        <f t="shared" ref="P43:P46" si="25">IF(ISBLANK(O43),L43=N43,N43*O43=L43)</f>
        <v>1</v>
      </c>
      <c r="Q43" s="23"/>
      <c r="U43" s="23"/>
      <c r="V43" s="23"/>
      <c r="W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2:33" x14ac:dyDescent="0.3">
      <c r="B44" s="72">
        <v>42</v>
      </c>
      <c r="C44" s="73" t="s">
        <v>174</v>
      </c>
      <c r="D44" s="73" t="s">
        <v>175</v>
      </c>
      <c r="E44" s="74" t="s">
        <v>176</v>
      </c>
      <c r="F44" s="73" t="s">
        <v>177</v>
      </c>
      <c r="G44" s="73" t="s">
        <v>178</v>
      </c>
      <c r="H44" s="75">
        <v>17155</v>
      </c>
      <c r="I44" s="75">
        <v>12008.5</v>
      </c>
      <c r="J44" s="76" t="s">
        <v>1937</v>
      </c>
      <c r="K44" s="61">
        <v>1</v>
      </c>
      <c r="L44" s="54">
        <v>12008.5</v>
      </c>
      <c r="M44" s="52" t="b">
        <f t="shared" si="0"/>
        <v>1</v>
      </c>
      <c r="N44" s="98">
        <v>17155</v>
      </c>
      <c r="O44" s="99">
        <v>0.7</v>
      </c>
      <c r="P44" s="100" t="b">
        <f t="shared" si="25"/>
        <v>1</v>
      </c>
      <c r="Q44" s="23"/>
      <c r="U44" s="23"/>
      <c r="V44" s="23"/>
      <c r="W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2:33" x14ac:dyDescent="0.3">
      <c r="B45" s="67">
        <v>43</v>
      </c>
      <c r="C45" s="68" t="s">
        <v>179</v>
      </c>
      <c r="D45" s="68" t="s">
        <v>180</v>
      </c>
      <c r="E45" s="69" t="s">
        <v>181</v>
      </c>
      <c r="F45" s="68" t="s">
        <v>182</v>
      </c>
      <c r="G45" s="68" t="s">
        <v>32</v>
      </c>
      <c r="H45" s="70">
        <v>17155</v>
      </c>
      <c r="I45" s="70">
        <v>17155</v>
      </c>
      <c r="J45" s="71" t="s">
        <v>1938</v>
      </c>
      <c r="K45" s="61">
        <v>4</v>
      </c>
      <c r="L45" s="54">
        <v>17155</v>
      </c>
      <c r="M45" s="52" t="b">
        <f t="shared" si="0"/>
        <v>1</v>
      </c>
      <c r="N45" s="101">
        <f t="shared" si="24"/>
        <v>17155</v>
      </c>
      <c r="O45" s="99"/>
      <c r="P45" s="100" t="b">
        <f t="shared" si="25"/>
        <v>1</v>
      </c>
      <c r="Q45" s="23"/>
      <c r="U45" s="23"/>
      <c r="V45" s="23"/>
      <c r="W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2:33" x14ac:dyDescent="0.3">
      <c r="B46" s="72">
        <v>44</v>
      </c>
      <c r="C46" s="73" t="s">
        <v>183</v>
      </c>
      <c r="D46" s="73" t="s">
        <v>184</v>
      </c>
      <c r="E46" s="74" t="s">
        <v>185</v>
      </c>
      <c r="F46" s="73" t="s">
        <v>186</v>
      </c>
      <c r="G46" s="73" t="s">
        <v>32</v>
      </c>
      <c r="H46" s="75">
        <v>17155</v>
      </c>
      <c r="I46" s="75">
        <v>17155</v>
      </c>
      <c r="J46" s="76" t="s">
        <v>1939</v>
      </c>
      <c r="K46" s="61">
        <v>4</v>
      </c>
      <c r="L46" s="54">
        <v>17155</v>
      </c>
      <c r="M46" s="52" t="b">
        <f t="shared" si="0"/>
        <v>1</v>
      </c>
      <c r="N46" s="101">
        <f t="shared" si="24"/>
        <v>17155</v>
      </c>
      <c r="O46" s="99"/>
      <c r="P46" s="100" t="b">
        <f t="shared" si="25"/>
        <v>1</v>
      </c>
      <c r="Q46" s="23"/>
      <c r="U46" s="23"/>
      <c r="V46" s="23"/>
      <c r="W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2:33" x14ac:dyDescent="0.3">
      <c r="B47" s="67">
        <v>45</v>
      </c>
      <c r="C47" s="68" t="s">
        <v>187</v>
      </c>
      <c r="D47" s="68" t="s">
        <v>188</v>
      </c>
      <c r="E47" s="69" t="s">
        <v>189</v>
      </c>
      <c r="F47" s="68" t="s">
        <v>106</v>
      </c>
      <c r="G47" s="68" t="s">
        <v>32</v>
      </c>
      <c r="H47" s="70">
        <v>8551</v>
      </c>
      <c r="I47" s="70">
        <v>8551</v>
      </c>
      <c r="J47" s="71" t="s">
        <v>1940</v>
      </c>
      <c r="K47" s="61">
        <v>1</v>
      </c>
      <c r="L47" s="91"/>
      <c r="M47" s="52" t="b">
        <f t="shared" si="0"/>
        <v>0</v>
      </c>
      <c r="N47" s="52"/>
      <c r="O47" s="52"/>
      <c r="Q47" s="23"/>
      <c r="U47" s="23"/>
      <c r="V47" s="23"/>
      <c r="W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2:33" x14ac:dyDescent="0.3">
      <c r="B48" s="72">
        <v>46</v>
      </c>
      <c r="C48" s="73" t="s">
        <v>190</v>
      </c>
      <c r="D48" s="73" t="s">
        <v>191</v>
      </c>
      <c r="E48" s="74" t="s">
        <v>192</v>
      </c>
      <c r="F48" s="73" t="s">
        <v>193</v>
      </c>
      <c r="G48" s="73" t="s">
        <v>32</v>
      </c>
      <c r="H48" s="75">
        <v>17155</v>
      </c>
      <c r="I48" s="75">
        <v>17155</v>
      </c>
      <c r="J48" s="76" t="s">
        <v>1941</v>
      </c>
      <c r="K48" s="61">
        <v>2</v>
      </c>
      <c r="L48" s="54">
        <v>17155</v>
      </c>
      <c r="M48" s="52" t="b">
        <f t="shared" si="0"/>
        <v>1</v>
      </c>
      <c r="N48" s="101">
        <f t="shared" si="24"/>
        <v>17155</v>
      </c>
      <c r="O48" s="99"/>
      <c r="P48" s="100" t="b">
        <f t="shared" ref="P48:P54" si="26">IF(ISBLANK(O48),L48=N48,N48*O48=L48)</f>
        <v>1</v>
      </c>
      <c r="Q48" s="23"/>
      <c r="U48" s="23"/>
      <c r="V48" s="23"/>
      <c r="W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2:33" x14ac:dyDescent="0.3">
      <c r="B49" s="67">
        <v>47</v>
      </c>
      <c r="C49" s="68" t="s">
        <v>194</v>
      </c>
      <c r="D49" s="68" t="s">
        <v>195</v>
      </c>
      <c r="E49" s="69" t="s">
        <v>196</v>
      </c>
      <c r="F49" s="68" t="s">
        <v>87</v>
      </c>
      <c r="G49" s="80" t="s">
        <v>32</v>
      </c>
      <c r="H49" s="70">
        <v>17155</v>
      </c>
      <c r="I49" s="70">
        <v>17155</v>
      </c>
      <c r="J49" s="71" t="s">
        <v>1942</v>
      </c>
      <c r="K49" s="61">
        <v>2</v>
      </c>
      <c r="L49" s="54">
        <v>17155</v>
      </c>
      <c r="M49" s="52" t="b">
        <f t="shared" si="0"/>
        <v>1</v>
      </c>
      <c r="N49" s="101">
        <f t="shared" si="24"/>
        <v>17155</v>
      </c>
      <c r="O49" s="99"/>
      <c r="P49" s="100" t="b">
        <f t="shared" si="26"/>
        <v>1</v>
      </c>
      <c r="Q49" s="23"/>
      <c r="U49" s="23"/>
      <c r="V49" s="23"/>
      <c r="W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2:33" x14ac:dyDescent="0.3">
      <c r="B50" s="72">
        <v>48</v>
      </c>
      <c r="C50" s="73" t="s">
        <v>197</v>
      </c>
      <c r="D50" s="73" t="s">
        <v>198</v>
      </c>
      <c r="E50" s="74" t="s">
        <v>199</v>
      </c>
      <c r="F50" s="73" t="s">
        <v>200</v>
      </c>
      <c r="G50" s="73" t="s">
        <v>32</v>
      </c>
      <c r="H50" s="75">
        <v>17155</v>
      </c>
      <c r="I50" s="75">
        <v>17155</v>
      </c>
      <c r="J50" s="76" t="s">
        <v>1943</v>
      </c>
      <c r="K50" s="61">
        <v>3</v>
      </c>
      <c r="L50" s="54">
        <v>17155</v>
      </c>
      <c r="M50" s="52" t="b">
        <f t="shared" si="0"/>
        <v>1</v>
      </c>
      <c r="N50" s="101">
        <f t="shared" si="24"/>
        <v>17155</v>
      </c>
      <c r="O50" s="99"/>
      <c r="P50" s="100" t="b">
        <f t="shared" si="26"/>
        <v>1</v>
      </c>
      <c r="Q50" s="23"/>
      <c r="U50" s="23"/>
      <c r="V50" s="23"/>
      <c r="W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2:33" x14ac:dyDescent="0.3">
      <c r="B51" s="67">
        <v>49</v>
      </c>
      <c r="C51" s="68" t="s">
        <v>201</v>
      </c>
      <c r="D51" s="68" t="s">
        <v>202</v>
      </c>
      <c r="E51" s="69" t="s">
        <v>203</v>
      </c>
      <c r="F51" s="68" t="s">
        <v>204</v>
      </c>
      <c r="G51" s="68" t="s">
        <v>32</v>
      </c>
      <c r="H51" s="70">
        <v>17155</v>
      </c>
      <c r="I51" s="70">
        <v>17155</v>
      </c>
      <c r="J51" s="71" t="s">
        <v>1944</v>
      </c>
      <c r="K51" s="61">
        <v>3</v>
      </c>
      <c r="L51" s="54">
        <v>17155</v>
      </c>
      <c r="M51" s="52" t="b">
        <f t="shared" si="0"/>
        <v>1</v>
      </c>
      <c r="N51" s="101">
        <f t="shared" si="24"/>
        <v>17155</v>
      </c>
      <c r="O51" s="99"/>
      <c r="P51" s="100" t="b">
        <f t="shared" si="26"/>
        <v>1</v>
      </c>
      <c r="Q51" s="23"/>
      <c r="U51" s="23"/>
      <c r="V51" s="23"/>
      <c r="W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2:33" x14ac:dyDescent="0.3">
      <c r="B52" s="72">
        <v>50</v>
      </c>
      <c r="C52" s="73" t="s">
        <v>75</v>
      </c>
      <c r="D52" s="73" t="s">
        <v>76</v>
      </c>
      <c r="E52" s="74" t="s">
        <v>77</v>
      </c>
      <c r="F52" s="73" t="s">
        <v>78</v>
      </c>
      <c r="G52" s="73" t="s">
        <v>32</v>
      </c>
      <c r="H52" s="75">
        <v>19555</v>
      </c>
      <c r="I52" s="75">
        <v>19555</v>
      </c>
      <c r="J52" s="76" t="s">
        <v>2292</v>
      </c>
      <c r="K52" s="61">
        <v>4</v>
      </c>
      <c r="L52" s="54">
        <v>17155</v>
      </c>
      <c r="M52" s="52" t="b">
        <f t="shared" si="0"/>
        <v>1</v>
      </c>
      <c r="N52" s="101">
        <f t="shared" si="24"/>
        <v>17155</v>
      </c>
      <c r="O52" s="99"/>
      <c r="P52" s="100" t="b">
        <f t="shared" si="26"/>
        <v>1</v>
      </c>
      <c r="Q52" s="23"/>
      <c r="U52" s="23"/>
      <c r="V52" s="23"/>
      <c r="W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2:33" x14ac:dyDescent="0.3">
      <c r="B53" s="67">
        <v>51</v>
      </c>
      <c r="C53" s="68" t="s">
        <v>205</v>
      </c>
      <c r="D53" s="68" t="s">
        <v>206</v>
      </c>
      <c r="E53" s="69" t="s">
        <v>207</v>
      </c>
      <c r="F53" s="68" t="s">
        <v>208</v>
      </c>
      <c r="G53" s="68" t="s">
        <v>32</v>
      </c>
      <c r="H53" s="70">
        <v>17155</v>
      </c>
      <c r="I53" s="70">
        <v>17155</v>
      </c>
      <c r="J53" s="71" t="s">
        <v>1945</v>
      </c>
      <c r="K53" s="61">
        <v>5</v>
      </c>
      <c r="L53" s="54">
        <v>17155</v>
      </c>
      <c r="M53" s="52" t="b">
        <f t="shared" si="0"/>
        <v>1</v>
      </c>
      <c r="N53" s="101">
        <f t="shared" si="24"/>
        <v>17155</v>
      </c>
      <c r="O53" s="99"/>
      <c r="P53" s="100" t="b">
        <f t="shared" si="26"/>
        <v>1</v>
      </c>
      <c r="Q53" s="23"/>
      <c r="U53" s="23"/>
      <c r="V53" s="23"/>
      <c r="W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2:33" x14ac:dyDescent="0.3">
      <c r="B54" s="72">
        <v>52</v>
      </c>
      <c r="C54" s="73" t="s">
        <v>209</v>
      </c>
      <c r="D54" s="73" t="s">
        <v>210</v>
      </c>
      <c r="E54" s="74" t="s">
        <v>211</v>
      </c>
      <c r="F54" s="73" t="s">
        <v>212</v>
      </c>
      <c r="G54" s="73" t="s">
        <v>32</v>
      </c>
      <c r="H54" s="75">
        <v>17155</v>
      </c>
      <c r="I54" s="75">
        <v>17155</v>
      </c>
      <c r="J54" s="76" t="s">
        <v>1946</v>
      </c>
      <c r="K54" s="61">
        <v>2</v>
      </c>
      <c r="L54" s="54">
        <v>17155</v>
      </c>
      <c r="M54" s="52" t="b">
        <f t="shared" si="0"/>
        <v>1</v>
      </c>
      <c r="N54" s="101">
        <f t="shared" si="24"/>
        <v>17155</v>
      </c>
      <c r="O54" s="99"/>
      <c r="P54" s="100" t="b">
        <f t="shared" si="26"/>
        <v>1</v>
      </c>
      <c r="Q54" s="23"/>
      <c r="U54" s="23"/>
      <c r="V54" s="23"/>
      <c r="W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2:33" x14ac:dyDescent="0.3">
      <c r="B55" s="67">
        <v>53</v>
      </c>
      <c r="C55" s="68" t="s">
        <v>213</v>
      </c>
      <c r="D55" s="77" t="s">
        <v>214</v>
      </c>
      <c r="E55" s="69" t="s">
        <v>215</v>
      </c>
      <c r="F55" s="68" t="s">
        <v>216</v>
      </c>
      <c r="G55" s="68" t="s">
        <v>32</v>
      </c>
      <c r="H55" s="70">
        <v>1680</v>
      </c>
      <c r="I55" s="70">
        <v>1680</v>
      </c>
      <c r="J55" s="71" t="s">
        <v>1947</v>
      </c>
      <c r="K55" s="61">
        <v>2</v>
      </c>
      <c r="L55" s="91"/>
      <c r="M55" s="52" t="b">
        <f t="shared" si="0"/>
        <v>0</v>
      </c>
      <c r="N55" s="52"/>
      <c r="O55" s="52"/>
      <c r="Q55" s="23"/>
      <c r="U55" s="23"/>
      <c r="V55" s="23"/>
      <c r="W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2:33" x14ac:dyDescent="0.3">
      <c r="B56" s="72">
        <v>54</v>
      </c>
      <c r="C56" s="73" t="s">
        <v>217</v>
      </c>
      <c r="D56" s="73" t="s">
        <v>218</v>
      </c>
      <c r="E56" s="74" t="s">
        <v>219</v>
      </c>
      <c r="F56" s="73" t="s">
        <v>220</v>
      </c>
      <c r="G56" s="73" t="s">
        <v>32</v>
      </c>
      <c r="H56" s="75">
        <v>17155</v>
      </c>
      <c r="I56" s="75">
        <v>17155</v>
      </c>
      <c r="J56" s="76" t="s">
        <v>1942</v>
      </c>
      <c r="K56" s="61">
        <v>2</v>
      </c>
      <c r="L56" s="54">
        <v>17155</v>
      </c>
      <c r="M56" s="52" t="b">
        <f t="shared" si="0"/>
        <v>1</v>
      </c>
      <c r="N56" s="101">
        <f t="shared" si="24"/>
        <v>17155</v>
      </c>
      <c r="O56" s="99"/>
      <c r="P56" s="100" t="b">
        <f>IF(ISBLANK(O56),L56=N56,N56*O56=L56)</f>
        <v>1</v>
      </c>
      <c r="Q56" s="23"/>
      <c r="U56" s="23"/>
      <c r="V56" s="23"/>
      <c r="W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2:33" x14ac:dyDescent="0.3">
      <c r="B57" s="67">
        <v>55</v>
      </c>
      <c r="C57" s="68" t="s">
        <v>221</v>
      </c>
      <c r="D57" s="68" t="s">
        <v>222</v>
      </c>
      <c r="E57" s="69" t="s">
        <v>223</v>
      </c>
      <c r="F57" s="68" t="s">
        <v>224</v>
      </c>
      <c r="G57" s="68" t="s">
        <v>32</v>
      </c>
      <c r="H57" s="70">
        <v>2400</v>
      </c>
      <c r="I57" s="70">
        <v>2400</v>
      </c>
      <c r="J57" s="71" t="s">
        <v>1948</v>
      </c>
      <c r="K57" s="61">
        <v>3</v>
      </c>
      <c r="L57" s="91"/>
      <c r="M57" s="52" t="b">
        <f t="shared" si="0"/>
        <v>0</v>
      </c>
      <c r="N57" s="52"/>
      <c r="O57" s="52"/>
      <c r="Q57" s="23"/>
      <c r="U57" s="23"/>
      <c r="V57" s="23"/>
      <c r="W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2:33" x14ac:dyDescent="0.3">
      <c r="B58" s="72">
        <v>56</v>
      </c>
      <c r="C58" s="73" t="s">
        <v>225</v>
      </c>
      <c r="D58" s="73" t="s">
        <v>226</v>
      </c>
      <c r="E58" s="74" t="s">
        <v>227</v>
      </c>
      <c r="F58" s="73" t="s">
        <v>228</v>
      </c>
      <c r="G58" s="73" t="s">
        <v>32</v>
      </c>
      <c r="H58" s="75">
        <v>1680</v>
      </c>
      <c r="I58" s="75">
        <v>1680</v>
      </c>
      <c r="J58" s="76" t="s">
        <v>1949</v>
      </c>
      <c r="K58" s="61">
        <v>1</v>
      </c>
      <c r="L58" s="91"/>
      <c r="M58" s="52" t="b">
        <f t="shared" si="0"/>
        <v>0</v>
      </c>
      <c r="N58" s="52"/>
      <c r="O58" s="52"/>
      <c r="Q58" s="23"/>
      <c r="U58" s="23"/>
      <c r="V58" s="23"/>
      <c r="W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2:33" x14ac:dyDescent="0.3">
      <c r="B59" s="67">
        <v>57</v>
      </c>
      <c r="C59" s="68" t="s">
        <v>229</v>
      </c>
      <c r="D59" s="68" t="s">
        <v>230</v>
      </c>
      <c r="E59" s="69" t="s">
        <v>231</v>
      </c>
      <c r="F59" s="68" t="s">
        <v>232</v>
      </c>
      <c r="G59" s="68" t="s">
        <v>32</v>
      </c>
      <c r="H59" s="70">
        <v>3933</v>
      </c>
      <c r="I59" s="70">
        <v>3933</v>
      </c>
      <c r="J59" s="71" t="s">
        <v>1950</v>
      </c>
      <c r="K59" s="62">
        <v>5</v>
      </c>
      <c r="L59" s="91"/>
      <c r="M59" s="52" t="b">
        <f t="shared" si="0"/>
        <v>0</v>
      </c>
      <c r="N59" s="52"/>
      <c r="O59" s="52"/>
      <c r="Q59" s="23"/>
      <c r="U59" s="23"/>
      <c r="V59" s="23"/>
      <c r="W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2:33" x14ac:dyDescent="0.3">
      <c r="B60" s="72">
        <v>58</v>
      </c>
      <c r="C60" s="73" t="s">
        <v>233</v>
      </c>
      <c r="D60" s="73" t="s">
        <v>234</v>
      </c>
      <c r="E60" s="74" t="s">
        <v>235</v>
      </c>
      <c r="F60" s="73" t="s">
        <v>236</v>
      </c>
      <c r="G60" s="73" t="s">
        <v>32</v>
      </c>
      <c r="H60" s="75">
        <v>19555</v>
      </c>
      <c r="I60" s="75">
        <v>19555</v>
      </c>
      <c r="J60" s="76" t="s">
        <v>1951</v>
      </c>
      <c r="K60" s="61">
        <v>2</v>
      </c>
      <c r="L60" s="54">
        <v>17155</v>
      </c>
      <c r="M60" s="52" t="b">
        <f t="shared" si="0"/>
        <v>1</v>
      </c>
      <c r="N60" s="101">
        <f t="shared" ref="N60" si="27">L60</f>
        <v>17155</v>
      </c>
      <c r="O60" s="99"/>
      <c r="P60" s="100" t="b">
        <f>IF(ISBLANK(O60),L60=N60,N60*O60=L60)</f>
        <v>1</v>
      </c>
      <c r="Q60" s="23"/>
      <c r="U60" s="23"/>
      <c r="V60" s="23"/>
      <c r="W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2:33" x14ac:dyDescent="0.3">
      <c r="B61" s="67">
        <v>59</v>
      </c>
      <c r="C61" s="68" t="s">
        <v>237</v>
      </c>
      <c r="D61" s="68" t="s">
        <v>238</v>
      </c>
      <c r="E61" s="69" t="s">
        <v>239</v>
      </c>
      <c r="F61" s="68" t="s">
        <v>240</v>
      </c>
      <c r="G61" s="68" t="s">
        <v>32</v>
      </c>
      <c r="H61" s="70">
        <v>2400</v>
      </c>
      <c r="I61" s="70">
        <v>2400</v>
      </c>
      <c r="J61" s="71" t="s">
        <v>1952</v>
      </c>
      <c r="K61" s="62">
        <v>5</v>
      </c>
      <c r="L61" s="91"/>
      <c r="M61" s="52" t="b">
        <f t="shared" si="0"/>
        <v>0</v>
      </c>
      <c r="N61" s="52"/>
      <c r="O61" s="52"/>
      <c r="Q61" s="23"/>
      <c r="U61" s="23"/>
      <c r="V61" s="23"/>
      <c r="W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2:33" x14ac:dyDescent="0.3">
      <c r="B62" s="72">
        <v>60</v>
      </c>
      <c r="C62" s="73" t="s">
        <v>241</v>
      </c>
      <c r="D62" s="73" t="s">
        <v>242</v>
      </c>
      <c r="E62" s="74" t="s">
        <v>243</v>
      </c>
      <c r="F62" s="73" t="s">
        <v>244</v>
      </c>
      <c r="G62" s="73" t="s">
        <v>32</v>
      </c>
      <c r="H62" s="75">
        <v>17155</v>
      </c>
      <c r="I62" s="75">
        <v>17155</v>
      </c>
      <c r="J62" s="76" t="s">
        <v>1953</v>
      </c>
      <c r="K62" s="61">
        <v>4</v>
      </c>
      <c r="L62" s="54">
        <v>17155</v>
      </c>
      <c r="M62" s="52" t="b">
        <f t="shared" si="0"/>
        <v>1</v>
      </c>
      <c r="N62" s="101">
        <f t="shared" ref="N62" si="28">L62</f>
        <v>17155</v>
      </c>
      <c r="O62" s="99"/>
      <c r="P62" s="100" t="b">
        <f>IF(ISBLANK(O62),L62=N62,N62*O62=L62)</f>
        <v>1</v>
      </c>
      <c r="Q62" s="23"/>
      <c r="U62" s="23"/>
      <c r="V62" s="23"/>
      <c r="W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2:33" x14ac:dyDescent="0.3">
      <c r="B63" s="67">
        <v>61</v>
      </c>
      <c r="C63" s="68" t="s">
        <v>245</v>
      </c>
      <c r="D63" s="68" t="s">
        <v>246</v>
      </c>
      <c r="E63" s="69" t="s">
        <v>247</v>
      </c>
      <c r="F63" s="68" t="s">
        <v>106</v>
      </c>
      <c r="G63" s="68" t="s">
        <v>32</v>
      </c>
      <c r="H63" s="70">
        <v>8551</v>
      </c>
      <c r="I63" s="70">
        <v>8551</v>
      </c>
      <c r="J63" s="71" t="s">
        <v>1954</v>
      </c>
      <c r="K63" s="61">
        <v>1</v>
      </c>
      <c r="L63" s="91"/>
      <c r="M63" s="52" t="b">
        <f t="shared" si="0"/>
        <v>0</v>
      </c>
      <c r="N63" s="52"/>
      <c r="O63" s="52"/>
      <c r="Q63" s="23"/>
      <c r="U63" s="23"/>
      <c r="V63" s="23"/>
      <c r="W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2:33" x14ac:dyDescent="0.3">
      <c r="B64" s="72">
        <v>62</v>
      </c>
      <c r="C64" s="73" t="s">
        <v>248</v>
      </c>
      <c r="D64" s="73" t="s">
        <v>249</v>
      </c>
      <c r="E64" s="74" t="s">
        <v>243</v>
      </c>
      <c r="F64" s="73" t="s">
        <v>250</v>
      </c>
      <c r="G64" s="73" t="s">
        <v>32</v>
      </c>
      <c r="H64" s="75">
        <v>17155</v>
      </c>
      <c r="I64" s="75">
        <v>17155</v>
      </c>
      <c r="J64" s="76" t="s">
        <v>1955</v>
      </c>
      <c r="K64" s="61">
        <v>4</v>
      </c>
      <c r="L64" s="54">
        <v>17155</v>
      </c>
      <c r="M64" s="52" t="b">
        <f t="shared" si="0"/>
        <v>1</v>
      </c>
      <c r="N64" s="101">
        <f t="shared" ref="N64:N69" si="29">L64</f>
        <v>17155</v>
      </c>
      <c r="O64" s="99"/>
      <c r="P64" s="100" t="b">
        <f t="shared" ref="P64:P69" si="30">IF(ISBLANK(O64),L64=N64,N64*O64=L64)</f>
        <v>1</v>
      </c>
      <c r="Q64" s="23"/>
      <c r="U64" s="23"/>
      <c r="V64" s="23"/>
      <c r="W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2:33" x14ac:dyDescent="0.3">
      <c r="B65" s="67">
        <v>63</v>
      </c>
      <c r="C65" s="68" t="s">
        <v>251</v>
      </c>
      <c r="D65" s="68" t="s">
        <v>252</v>
      </c>
      <c r="E65" s="69" t="s">
        <v>253</v>
      </c>
      <c r="F65" s="68" t="s">
        <v>254</v>
      </c>
      <c r="G65" s="68" t="s">
        <v>32</v>
      </c>
      <c r="H65" s="70">
        <v>17155</v>
      </c>
      <c r="I65" s="70">
        <v>17155</v>
      </c>
      <c r="J65" s="71" t="s">
        <v>1956</v>
      </c>
      <c r="K65" s="62">
        <v>2</v>
      </c>
      <c r="L65" s="54">
        <v>17155</v>
      </c>
      <c r="M65" s="52" t="b">
        <f t="shared" si="0"/>
        <v>1</v>
      </c>
      <c r="N65" s="101">
        <f t="shared" si="29"/>
        <v>17155</v>
      </c>
      <c r="O65" s="99"/>
      <c r="P65" s="100" t="b">
        <f t="shared" si="30"/>
        <v>1</v>
      </c>
      <c r="Q65" s="23"/>
      <c r="U65" s="23"/>
      <c r="V65" s="23"/>
      <c r="W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2:33" x14ac:dyDescent="0.3">
      <c r="B66" s="72">
        <v>64</v>
      </c>
      <c r="C66" s="73" t="s">
        <v>255</v>
      </c>
      <c r="D66" s="73" t="s">
        <v>256</v>
      </c>
      <c r="E66" s="74" t="s">
        <v>257</v>
      </c>
      <c r="F66" s="73" t="s">
        <v>258</v>
      </c>
      <c r="G66" s="73" t="s">
        <v>32</v>
      </c>
      <c r="H66" s="75">
        <v>17155</v>
      </c>
      <c r="I66" s="75">
        <v>17155</v>
      </c>
      <c r="J66" s="76" t="s">
        <v>1957</v>
      </c>
      <c r="K66" s="62">
        <v>4</v>
      </c>
      <c r="L66" s="54">
        <v>17155</v>
      </c>
      <c r="M66" s="52" t="b">
        <f t="shared" si="0"/>
        <v>1</v>
      </c>
      <c r="N66" s="101">
        <f t="shared" si="29"/>
        <v>17155</v>
      </c>
      <c r="O66" s="99"/>
      <c r="P66" s="100" t="b">
        <f t="shared" si="30"/>
        <v>1</v>
      </c>
      <c r="Q66" s="23"/>
      <c r="U66" s="23"/>
      <c r="V66" s="23"/>
      <c r="W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2:33" x14ac:dyDescent="0.3">
      <c r="B67" s="67">
        <v>65</v>
      </c>
      <c r="C67" s="68" t="s">
        <v>259</v>
      </c>
      <c r="D67" s="68">
        <v>42344</v>
      </c>
      <c r="E67" s="69" t="s">
        <v>260</v>
      </c>
      <c r="F67" s="68" t="s">
        <v>261</v>
      </c>
      <c r="G67" s="68" t="s">
        <v>32</v>
      </c>
      <c r="H67" s="70">
        <v>17155</v>
      </c>
      <c r="I67" s="70">
        <v>17155</v>
      </c>
      <c r="J67" s="71" t="s">
        <v>1958</v>
      </c>
      <c r="K67" s="62">
        <v>2</v>
      </c>
      <c r="L67" s="54">
        <v>17155</v>
      </c>
      <c r="M67" s="52" t="b">
        <f t="shared" si="0"/>
        <v>1</v>
      </c>
      <c r="N67" s="101">
        <f t="shared" si="29"/>
        <v>17155</v>
      </c>
      <c r="O67" s="99"/>
      <c r="P67" s="100" t="b">
        <f t="shared" si="30"/>
        <v>1</v>
      </c>
      <c r="Q67" s="23"/>
      <c r="U67" s="23"/>
      <c r="V67" s="23"/>
      <c r="W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2:33" x14ac:dyDescent="0.3">
      <c r="B68" s="72">
        <v>66</v>
      </c>
      <c r="C68" s="73" t="s">
        <v>262</v>
      </c>
      <c r="D68" s="73" t="s">
        <v>263</v>
      </c>
      <c r="E68" s="74" t="s">
        <v>264</v>
      </c>
      <c r="F68" s="73" t="s">
        <v>265</v>
      </c>
      <c r="G68" s="73" t="s">
        <v>32</v>
      </c>
      <c r="H68" s="75">
        <v>17155</v>
      </c>
      <c r="I68" s="75">
        <v>17155</v>
      </c>
      <c r="J68" s="76" t="s">
        <v>1959</v>
      </c>
      <c r="K68" s="62">
        <v>2</v>
      </c>
      <c r="L68" s="54">
        <v>17155</v>
      </c>
      <c r="M68" s="52" t="b">
        <f t="shared" ref="M68:M131" si="31">ISNUMBER(L68)</f>
        <v>1</v>
      </c>
      <c r="N68" s="101">
        <f t="shared" si="29"/>
        <v>17155</v>
      </c>
      <c r="O68" s="99"/>
      <c r="P68" s="100" t="b">
        <f t="shared" si="30"/>
        <v>1</v>
      </c>
      <c r="Q68" s="23"/>
      <c r="U68" s="23"/>
      <c r="V68" s="23"/>
      <c r="W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2:33" x14ac:dyDescent="0.3">
      <c r="B69" s="67">
        <v>67</v>
      </c>
      <c r="C69" s="68" t="s">
        <v>266</v>
      </c>
      <c r="D69" s="68" t="s">
        <v>267</v>
      </c>
      <c r="E69" s="69" t="s">
        <v>268</v>
      </c>
      <c r="F69" s="68" t="s">
        <v>269</v>
      </c>
      <c r="G69" s="68" t="s">
        <v>32</v>
      </c>
      <c r="H69" s="70">
        <v>17155</v>
      </c>
      <c r="I69" s="70">
        <v>17155</v>
      </c>
      <c r="J69" s="71" t="s">
        <v>1960</v>
      </c>
      <c r="K69" s="62">
        <v>2</v>
      </c>
      <c r="L69" s="54">
        <v>17155</v>
      </c>
      <c r="M69" s="52" t="b">
        <f t="shared" si="31"/>
        <v>1</v>
      </c>
      <c r="N69" s="101">
        <f t="shared" si="29"/>
        <v>17155</v>
      </c>
      <c r="O69" s="99"/>
      <c r="P69" s="100" t="b">
        <f t="shared" si="30"/>
        <v>1</v>
      </c>
      <c r="Q69" s="23"/>
      <c r="U69" s="23"/>
      <c r="V69" s="23"/>
      <c r="W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2:33" x14ac:dyDescent="0.3">
      <c r="B70" s="72">
        <v>68</v>
      </c>
      <c r="C70" s="73" t="s">
        <v>270</v>
      </c>
      <c r="D70" s="73" t="s">
        <v>271</v>
      </c>
      <c r="E70" s="74" t="s">
        <v>272</v>
      </c>
      <c r="F70" s="73" t="s">
        <v>273</v>
      </c>
      <c r="G70" s="73" t="s">
        <v>32</v>
      </c>
      <c r="H70" s="75">
        <v>2400</v>
      </c>
      <c r="I70" s="75">
        <v>2400</v>
      </c>
      <c r="J70" s="76" t="s">
        <v>1961</v>
      </c>
      <c r="K70" s="62">
        <v>2</v>
      </c>
      <c r="L70" s="91"/>
      <c r="M70" s="52" t="b">
        <f t="shared" si="31"/>
        <v>0</v>
      </c>
      <c r="N70" s="52"/>
      <c r="O70" s="52"/>
      <c r="Q70" s="23"/>
      <c r="U70" s="23"/>
      <c r="V70" s="23"/>
      <c r="W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2:33" x14ac:dyDescent="0.3">
      <c r="B71" s="67">
        <v>69</v>
      </c>
      <c r="C71" s="68" t="s">
        <v>274</v>
      </c>
      <c r="D71" s="68" t="s">
        <v>275</v>
      </c>
      <c r="E71" s="69" t="s">
        <v>276</v>
      </c>
      <c r="F71" s="68" t="s">
        <v>277</v>
      </c>
      <c r="G71" s="68" t="s">
        <v>32</v>
      </c>
      <c r="H71" s="70">
        <v>19555</v>
      </c>
      <c r="I71" s="70">
        <v>19555</v>
      </c>
      <c r="J71" s="71" t="s">
        <v>1962</v>
      </c>
      <c r="K71" s="62">
        <v>2</v>
      </c>
      <c r="L71" s="54">
        <v>17155</v>
      </c>
      <c r="M71" s="52" t="b">
        <f t="shared" si="31"/>
        <v>1</v>
      </c>
      <c r="N71" s="101">
        <f t="shared" ref="N71:N72" si="32">L71</f>
        <v>17155</v>
      </c>
      <c r="O71" s="99"/>
      <c r="P71" s="100" t="b">
        <f t="shared" ref="P71:P72" si="33">IF(ISBLANK(O71),L71=N71,N71*O71=L71)</f>
        <v>1</v>
      </c>
      <c r="Q71" s="23"/>
      <c r="U71" s="23"/>
      <c r="V71" s="23"/>
      <c r="W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2:33" x14ac:dyDescent="0.3">
      <c r="B72" s="72">
        <v>70</v>
      </c>
      <c r="C72" s="73" t="s">
        <v>278</v>
      </c>
      <c r="D72" s="73" t="s">
        <v>279</v>
      </c>
      <c r="E72" s="74" t="s">
        <v>280</v>
      </c>
      <c r="F72" s="73" t="s">
        <v>281</v>
      </c>
      <c r="G72" s="73" t="s">
        <v>32</v>
      </c>
      <c r="H72" s="75">
        <v>17155</v>
      </c>
      <c r="I72" s="75">
        <v>17155</v>
      </c>
      <c r="J72" s="76" t="s">
        <v>1942</v>
      </c>
      <c r="K72" s="62">
        <v>4</v>
      </c>
      <c r="L72" s="54">
        <v>17155</v>
      </c>
      <c r="M72" s="52" t="b">
        <f t="shared" si="31"/>
        <v>1</v>
      </c>
      <c r="N72" s="101">
        <f t="shared" si="32"/>
        <v>17155</v>
      </c>
      <c r="O72" s="99"/>
      <c r="P72" s="100" t="b">
        <f t="shared" si="33"/>
        <v>1</v>
      </c>
      <c r="Q72" s="23"/>
      <c r="U72" s="23"/>
      <c r="V72" s="23"/>
      <c r="W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2:33" x14ac:dyDescent="0.3">
      <c r="B73" s="67">
        <v>71</v>
      </c>
      <c r="C73" s="68" t="s">
        <v>282</v>
      </c>
      <c r="D73" s="68" t="s">
        <v>283</v>
      </c>
      <c r="E73" s="69" t="s">
        <v>284</v>
      </c>
      <c r="F73" s="68" t="s">
        <v>285</v>
      </c>
      <c r="G73" s="68" t="s">
        <v>32</v>
      </c>
      <c r="H73" s="70">
        <v>2400</v>
      </c>
      <c r="I73" s="70">
        <v>2400</v>
      </c>
      <c r="J73" s="71" t="s">
        <v>1963</v>
      </c>
      <c r="K73" s="62">
        <v>5</v>
      </c>
      <c r="L73" s="91"/>
      <c r="M73" s="52" t="b">
        <f t="shared" si="31"/>
        <v>0</v>
      </c>
      <c r="N73" s="52"/>
      <c r="O73" s="52"/>
      <c r="Q73" s="23"/>
      <c r="U73" s="23"/>
      <c r="V73" s="23"/>
      <c r="W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2:33" x14ac:dyDescent="0.3">
      <c r="B74" s="72">
        <v>72</v>
      </c>
      <c r="C74" s="73" t="s">
        <v>286</v>
      </c>
      <c r="D74" s="73" t="s">
        <v>271</v>
      </c>
      <c r="E74" s="74" t="s">
        <v>272</v>
      </c>
      <c r="F74" s="73" t="s">
        <v>287</v>
      </c>
      <c r="G74" s="73" t="s">
        <v>32</v>
      </c>
      <c r="H74" s="75">
        <v>17155</v>
      </c>
      <c r="I74" s="75">
        <v>17155</v>
      </c>
      <c r="J74" s="76" t="s">
        <v>1964</v>
      </c>
      <c r="K74" s="62">
        <v>2</v>
      </c>
      <c r="L74" s="54">
        <v>17155</v>
      </c>
      <c r="M74" s="52" t="b">
        <f t="shared" si="31"/>
        <v>1</v>
      </c>
      <c r="N74" s="101">
        <f t="shared" ref="N74:N76" si="34">L74</f>
        <v>17155</v>
      </c>
      <c r="O74" s="99"/>
      <c r="P74" s="100" t="b">
        <f t="shared" ref="P74:P76" si="35">IF(ISBLANK(O74),L74=N74,N74*O74=L74)</f>
        <v>1</v>
      </c>
      <c r="Q74" s="23"/>
      <c r="U74" s="23"/>
      <c r="V74" s="23"/>
      <c r="W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2:33" x14ac:dyDescent="0.3">
      <c r="B75" s="67">
        <v>73</v>
      </c>
      <c r="C75" s="68" t="s">
        <v>288</v>
      </c>
      <c r="D75" s="68" t="s">
        <v>289</v>
      </c>
      <c r="E75" s="69" t="s">
        <v>290</v>
      </c>
      <c r="F75" s="68" t="s">
        <v>291</v>
      </c>
      <c r="G75" s="68" t="s">
        <v>32</v>
      </c>
      <c r="H75" s="70">
        <v>11992</v>
      </c>
      <c r="I75" s="70">
        <v>11992</v>
      </c>
      <c r="J75" s="71" t="s">
        <v>1965</v>
      </c>
      <c r="K75" s="62">
        <v>5</v>
      </c>
      <c r="L75" s="54">
        <v>11992</v>
      </c>
      <c r="M75" s="52" t="b">
        <f t="shared" si="31"/>
        <v>1</v>
      </c>
      <c r="N75" s="101">
        <f t="shared" si="34"/>
        <v>11992</v>
      </c>
      <c r="O75" s="99"/>
      <c r="P75" s="100" t="b">
        <f t="shared" si="35"/>
        <v>1</v>
      </c>
      <c r="Q75" s="23"/>
      <c r="U75" s="23"/>
      <c r="V75" s="23"/>
      <c r="W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2:33" x14ac:dyDescent="0.3">
      <c r="B76" s="72">
        <v>74</v>
      </c>
      <c r="C76" s="73" t="s">
        <v>292</v>
      </c>
      <c r="D76" s="73" t="s">
        <v>283</v>
      </c>
      <c r="E76" s="74" t="s">
        <v>284</v>
      </c>
      <c r="F76" s="73" t="s">
        <v>293</v>
      </c>
      <c r="G76" s="73" t="s">
        <v>32</v>
      </c>
      <c r="H76" s="75">
        <v>17155</v>
      </c>
      <c r="I76" s="75">
        <v>17155</v>
      </c>
      <c r="J76" s="76" t="s">
        <v>1966</v>
      </c>
      <c r="K76" s="62">
        <v>5</v>
      </c>
      <c r="L76" s="54">
        <v>17155</v>
      </c>
      <c r="M76" s="52" t="b">
        <f t="shared" si="31"/>
        <v>1</v>
      </c>
      <c r="N76" s="101">
        <f t="shared" si="34"/>
        <v>17155</v>
      </c>
      <c r="O76" s="99"/>
      <c r="P76" s="100" t="b">
        <f t="shared" si="35"/>
        <v>1</v>
      </c>
      <c r="Q76" s="23"/>
      <c r="U76" s="23"/>
      <c r="V76" s="23"/>
      <c r="W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2:33" x14ac:dyDescent="0.3">
      <c r="B77" s="67">
        <v>75</v>
      </c>
      <c r="C77" s="68" t="s">
        <v>294</v>
      </c>
      <c r="D77" s="68" t="s">
        <v>295</v>
      </c>
      <c r="E77" s="69" t="s">
        <v>296</v>
      </c>
      <c r="F77" s="68" t="s">
        <v>297</v>
      </c>
      <c r="G77" s="68" t="s">
        <v>32</v>
      </c>
      <c r="H77" s="70">
        <v>2400</v>
      </c>
      <c r="I77" s="70">
        <v>2400</v>
      </c>
      <c r="J77" s="71" t="s">
        <v>1967</v>
      </c>
      <c r="K77" s="62">
        <v>5</v>
      </c>
      <c r="L77" s="91"/>
      <c r="M77" s="52" t="b">
        <f t="shared" si="31"/>
        <v>0</v>
      </c>
      <c r="N77" s="52"/>
      <c r="O77" s="52"/>
      <c r="Q77" s="23"/>
      <c r="U77" s="23"/>
      <c r="V77" s="23"/>
      <c r="W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2:33" x14ac:dyDescent="0.3">
      <c r="B78" s="72">
        <v>76</v>
      </c>
      <c r="C78" s="73" t="s">
        <v>298</v>
      </c>
      <c r="D78" s="73" t="s">
        <v>299</v>
      </c>
      <c r="E78" s="74" t="s">
        <v>300</v>
      </c>
      <c r="F78" s="73" t="s">
        <v>99</v>
      </c>
      <c r="G78" s="73" t="s">
        <v>32</v>
      </c>
      <c r="H78" s="75">
        <v>8551</v>
      </c>
      <c r="I78" s="75">
        <v>5985.7</v>
      </c>
      <c r="J78" s="76" t="s">
        <v>1968</v>
      </c>
      <c r="K78" s="61">
        <v>1</v>
      </c>
      <c r="L78" s="91"/>
      <c r="M78" s="52" t="b">
        <f t="shared" si="31"/>
        <v>0</v>
      </c>
      <c r="N78" s="52"/>
      <c r="O78" s="52"/>
      <c r="Q78" s="23"/>
      <c r="U78" s="23"/>
      <c r="V78" s="23"/>
      <c r="W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2:33" x14ac:dyDescent="0.3">
      <c r="B79" s="67">
        <v>77</v>
      </c>
      <c r="C79" s="68" t="s">
        <v>301</v>
      </c>
      <c r="D79" s="68" t="s">
        <v>15</v>
      </c>
      <c r="E79" s="69" t="s">
        <v>16</v>
      </c>
      <c r="F79" s="68" t="s">
        <v>302</v>
      </c>
      <c r="G79" s="68" t="s">
        <v>32</v>
      </c>
      <c r="H79" s="70">
        <v>2400</v>
      </c>
      <c r="I79" s="70">
        <v>2400</v>
      </c>
      <c r="J79" s="71" t="s">
        <v>1969</v>
      </c>
      <c r="K79" s="62">
        <v>3</v>
      </c>
      <c r="L79" s="91"/>
      <c r="M79" s="52" t="b">
        <f t="shared" si="31"/>
        <v>0</v>
      </c>
      <c r="N79" s="52"/>
      <c r="O79" s="52"/>
      <c r="Q79" s="23"/>
      <c r="U79" s="23"/>
      <c r="V79" s="23"/>
      <c r="W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2:33" x14ac:dyDescent="0.3">
      <c r="B80" s="72">
        <v>78</v>
      </c>
      <c r="C80" s="73" t="s">
        <v>303</v>
      </c>
      <c r="D80" s="73" t="s">
        <v>304</v>
      </c>
      <c r="E80" s="74" t="s">
        <v>305</v>
      </c>
      <c r="F80" s="73" t="s">
        <v>306</v>
      </c>
      <c r="G80" s="73" t="s">
        <v>32</v>
      </c>
      <c r="H80" s="75">
        <v>17155</v>
      </c>
      <c r="I80" s="75">
        <v>17155</v>
      </c>
      <c r="J80" s="76" t="s">
        <v>2289</v>
      </c>
      <c r="K80" s="62">
        <v>2</v>
      </c>
      <c r="L80" s="54">
        <v>17155</v>
      </c>
      <c r="M80" s="52" t="b">
        <f t="shared" si="31"/>
        <v>1</v>
      </c>
      <c r="N80" s="101">
        <f t="shared" ref="N80:N82" si="36">L80</f>
        <v>17155</v>
      </c>
      <c r="O80" s="99"/>
      <c r="P80" s="100" t="b">
        <f t="shared" ref="P80:P82" si="37">IF(ISBLANK(O80),L80=N80,N80*O80=L80)</f>
        <v>1</v>
      </c>
      <c r="Q80" s="23"/>
      <c r="U80" s="23"/>
      <c r="V80" s="23"/>
      <c r="W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2:33" x14ac:dyDescent="0.3">
      <c r="B81" s="67">
        <v>79</v>
      </c>
      <c r="C81" s="68" t="s">
        <v>307</v>
      </c>
      <c r="D81" s="68" t="s">
        <v>308</v>
      </c>
      <c r="E81" s="69" t="s">
        <v>309</v>
      </c>
      <c r="F81" s="68" t="s">
        <v>310</v>
      </c>
      <c r="G81" s="68" t="s">
        <v>32</v>
      </c>
      <c r="H81" s="70">
        <v>19555</v>
      </c>
      <c r="I81" s="70">
        <v>19555</v>
      </c>
      <c r="J81" s="71" t="s">
        <v>1970</v>
      </c>
      <c r="K81" s="62">
        <v>5</v>
      </c>
      <c r="L81" s="54">
        <v>17155</v>
      </c>
      <c r="M81" s="52" t="b">
        <f t="shared" si="31"/>
        <v>1</v>
      </c>
      <c r="N81" s="101">
        <f t="shared" si="36"/>
        <v>17155</v>
      </c>
      <c r="O81" s="99"/>
      <c r="P81" s="100" t="b">
        <f t="shared" si="37"/>
        <v>1</v>
      </c>
      <c r="Q81" s="23"/>
      <c r="U81" s="23"/>
      <c r="V81" s="23"/>
      <c r="W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2:33" x14ac:dyDescent="0.3">
      <c r="B82" s="72">
        <v>80</v>
      </c>
      <c r="C82" s="73" t="s">
        <v>311</v>
      </c>
      <c r="D82" s="73" t="s">
        <v>312</v>
      </c>
      <c r="E82" s="74" t="s">
        <v>313</v>
      </c>
      <c r="F82" s="73" t="s">
        <v>314</v>
      </c>
      <c r="G82" s="73" t="s">
        <v>32</v>
      </c>
      <c r="H82" s="75">
        <v>17155</v>
      </c>
      <c r="I82" s="75">
        <v>17155</v>
      </c>
      <c r="J82" s="76" t="s">
        <v>1971</v>
      </c>
      <c r="K82" s="62">
        <v>3</v>
      </c>
      <c r="L82" s="54">
        <v>17155</v>
      </c>
      <c r="M82" s="52" t="b">
        <f t="shared" si="31"/>
        <v>1</v>
      </c>
      <c r="N82" s="101">
        <f t="shared" si="36"/>
        <v>17155</v>
      </c>
      <c r="O82" s="99"/>
      <c r="P82" s="100" t="b">
        <f t="shared" si="37"/>
        <v>1</v>
      </c>
      <c r="Q82" s="23"/>
      <c r="U82" s="23"/>
      <c r="V82" s="23"/>
      <c r="W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2:33" x14ac:dyDescent="0.3">
      <c r="B83" s="67">
        <v>81</v>
      </c>
      <c r="C83" s="68" t="s">
        <v>315</v>
      </c>
      <c r="D83" s="68" t="s">
        <v>316</v>
      </c>
      <c r="E83" s="69" t="s">
        <v>317</v>
      </c>
      <c r="F83" s="68" t="s">
        <v>318</v>
      </c>
      <c r="G83" s="68" t="s">
        <v>32</v>
      </c>
      <c r="H83" s="70">
        <v>2400</v>
      </c>
      <c r="I83" s="70">
        <v>2400</v>
      </c>
      <c r="J83" s="71" t="s">
        <v>1949</v>
      </c>
      <c r="K83" s="61">
        <v>2</v>
      </c>
      <c r="L83" s="91"/>
      <c r="M83" s="52" t="b">
        <f t="shared" si="31"/>
        <v>0</v>
      </c>
      <c r="N83" s="52"/>
      <c r="O83" s="52"/>
      <c r="Q83" s="23"/>
      <c r="U83" s="23"/>
      <c r="V83" s="23"/>
      <c r="W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2:33" x14ac:dyDescent="0.3">
      <c r="B84" s="72">
        <v>82</v>
      </c>
      <c r="C84" s="73" t="s">
        <v>319</v>
      </c>
      <c r="D84" s="73" t="s">
        <v>320</v>
      </c>
      <c r="E84" s="74" t="s">
        <v>321</v>
      </c>
      <c r="F84" s="73" t="s">
        <v>322</v>
      </c>
      <c r="G84" s="73" t="s">
        <v>32</v>
      </c>
      <c r="H84" s="75">
        <v>12008.5</v>
      </c>
      <c r="I84" s="75">
        <v>12008.5</v>
      </c>
      <c r="J84" s="76" t="s">
        <v>1972</v>
      </c>
      <c r="K84" s="62">
        <v>2</v>
      </c>
      <c r="L84" s="54">
        <v>12008.5</v>
      </c>
      <c r="M84" s="52" t="b">
        <f t="shared" si="31"/>
        <v>1</v>
      </c>
      <c r="N84" s="98">
        <v>17155</v>
      </c>
      <c r="O84" s="99">
        <v>0.7</v>
      </c>
      <c r="P84" s="100" t="b">
        <f>IF(ISBLANK(O84),L84=N84,N84*O84=L84)</f>
        <v>1</v>
      </c>
      <c r="Q84" s="23"/>
      <c r="U84" s="23"/>
      <c r="V84" s="23"/>
      <c r="W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2:33" x14ac:dyDescent="0.3">
      <c r="B85" s="67">
        <v>83</v>
      </c>
      <c r="C85" s="68" t="s">
        <v>323</v>
      </c>
      <c r="D85" s="68" t="s">
        <v>324</v>
      </c>
      <c r="E85" s="69" t="s">
        <v>325</v>
      </c>
      <c r="F85" s="68" t="s">
        <v>326</v>
      </c>
      <c r="G85" s="68" t="s">
        <v>32</v>
      </c>
      <c r="H85" s="70">
        <v>1680</v>
      </c>
      <c r="I85" s="70">
        <v>1680</v>
      </c>
      <c r="J85" s="71" t="s">
        <v>1973</v>
      </c>
      <c r="K85" s="62">
        <v>2</v>
      </c>
      <c r="L85" s="91"/>
      <c r="M85" s="52" t="b">
        <f t="shared" si="31"/>
        <v>0</v>
      </c>
      <c r="N85" s="52"/>
      <c r="O85" s="52"/>
      <c r="Q85" s="23"/>
      <c r="U85" s="23"/>
      <c r="V85" s="23"/>
      <c r="W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2:33" x14ac:dyDescent="0.3">
      <c r="B86" s="72">
        <v>84</v>
      </c>
      <c r="C86" s="73" t="s">
        <v>327</v>
      </c>
      <c r="D86" s="73" t="s">
        <v>328</v>
      </c>
      <c r="E86" s="74" t="s">
        <v>329</v>
      </c>
      <c r="F86" s="73" t="s">
        <v>330</v>
      </c>
      <c r="G86" s="73" t="s">
        <v>32</v>
      </c>
      <c r="H86" s="75">
        <v>19555</v>
      </c>
      <c r="I86" s="75">
        <v>19555</v>
      </c>
      <c r="J86" s="76" t="s">
        <v>1974</v>
      </c>
      <c r="K86" s="62">
        <v>4</v>
      </c>
      <c r="L86" s="54">
        <v>17155</v>
      </c>
      <c r="M86" s="52" t="b">
        <f t="shared" si="31"/>
        <v>1</v>
      </c>
      <c r="N86" s="101">
        <f t="shared" ref="N86:N87" si="38">L86</f>
        <v>17155</v>
      </c>
      <c r="O86" s="99"/>
      <c r="P86" s="100" t="b">
        <f t="shared" ref="P86:P87" si="39">IF(ISBLANK(O86),L86=N86,N86*O86=L86)</f>
        <v>1</v>
      </c>
      <c r="Q86" s="23"/>
      <c r="U86" s="23"/>
      <c r="V86" s="23"/>
      <c r="W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2:33" x14ac:dyDescent="0.3">
      <c r="B87" s="67">
        <v>85</v>
      </c>
      <c r="C87" s="68" t="s">
        <v>331</v>
      </c>
      <c r="D87" s="68" t="s">
        <v>332</v>
      </c>
      <c r="E87" s="69" t="s">
        <v>333</v>
      </c>
      <c r="F87" s="68" t="s">
        <v>334</v>
      </c>
      <c r="G87" s="68" t="s">
        <v>32</v>
      </c>
      <c r="H87" s="70">
        <v>17155</v>
      </c>
      <c r="I87" s="70">
        <v>17155</v>
      </c>
      <c r="J87" s="71" t="s">
        <v>1975</v>
      </c>
      <c r="K87" s="62">
        <v>5</v>
      </c>
      <c r="L87" s="54">
        <v>17155</v>
      </c>
      <c r="M87" s="52" t="b">
        <f t="shared" si="31"/>
        <v>1</v>
      </c>
      <c r="N87" s="101">
        <f t="shared" si="38"/>
        <v>17155</v>
      </c>
      <c r="O87" s="99"/>
      <c r="P87" s="100" t="b">
        <f t="shared" si="39"/>
        <v>1</v>
      </c>
      <c r="Q87" s="23"/>
      <c r="U87" s="23"/>
      <c r="V87" s="23"/>
      <c r="W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2:33" x14ac:dyDescent="0.3">
      <c r="B88" s="72">
        <v>86</v>
      </c>
      <c r="C88" s="73" t="s">
        <v>335</v>
      </c>
      <c r="D88" s="73" t="s">
        <v>336</v>
      </c>
      <c r="E88" s="74" t="s">
        <v>337</v>
      </c>
      <c r="F88" s="73" t="s">
        <v>338</v>
      </c>
      <c r="G88" s="73" t="s">
        <v>32</v>
      </c>
      <c r="H88" s="75">
        <v>2400</v>
      </c>
      <c r="I88" s="75">
        <v>2400</v>
      </c>
      <c r="J88" s="76" t="s">
        <v>1976</v>
      </c>
      <c r="K88" s="62">
        <v>4</v>
      </c>
      <c r="L88" s="91"/>
      <c r="M88" s="52" t="b">
        <f t="shared" si="31"/>
        <v>0</v>
      </c>
      <c r="N88" s="52"/>
      <c r="O88" s="52"/>
      <c r="Q88" s="23"/>
      <c r="U88" s="23"/>
      <c r="V88" s="23"/>
      <c r="W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2:33" x14ac:dyDescent="0.3">
      <c r="B89" s="67">
        <v>87</v>
      </c>
      <c r="C89" s="68" t="s">
        <v>339</v>
      </c>
      <c r="D89" s="68" t="s">
        <v>340</v>
      </c>
      <c r="E89" s="69" t="s">
        <v>341</v>
      </c>
      <c r="F89" s="68" t="s">
        <v>342</v>
      </c>
      <c r="G89" s="68" t="s">
        <v>32</v>
      </c>
      <c r="H89" s="70">
        <v>2400</v>
      </c>
      <c r="I89" s="70">
        <v>2400</v>
      </c>
      <c r="J89" s="71" t="s">
        <v>1977</v>
      </c>
      <c r="K89" s="62">
        <v>5</v>
      </c>
      <c r="L89" s="91"/>
      <c r="M89" s="52" t="b">
        <f t="shared" si="31"/>
        <v>0</v>
      </c>
      <c r="N89" s="52"/>
      <c r="O89" s="52"/>
      <c r="Q89" s="23"/>
      <c r="U89" s="23"/>
      <c r="V89" s="23"/>
      <c r="W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2:33" x14ac:dyDescent="0.3">
      <c r="B90" s="72">
        <v>88</v>
      </c>
      <c r="C90" s="73" t="s">
        <v>343</v>
      </c>
      <c r="D90" s="73" t="s">
        <v>344</v>
      </c>
      <c r="E90" s="74" t="s">
        <v>345</v>
      </c>
      <c r="F90" s="73" t="s">
        <v>169</v>
      </c>
      <c r="G90" s="73" t="s">
        <v>32</v>
      </c>
      <c r="H90" s="75">
        <v>8551</v>
      </c>
      <c r="I90" s="75">
        <v>8551</v>
      </c>
      <c r="J90" s="76" t="s">
        <v>1978</v>
      </c>
      <c r="K90" s="61">
        <v>1</v>
      </c>
      <c r="L90" s="91"/>
      <c r="M90" s="52" t="b">
        <f t="shared" si="31"/>
        <v>0</v>
      </c>
      <c r="N90" s="52"/>
      <c r="O90" s="52"/>
    </row>
    <row r="91" spans="2:33" x14ac:dyDescent="0.3">
      <c r="B91" s="67">
        <v>89</v>
      </c>
      <c r="C91" s="68" t="s">
        <v>346</v>
      </c>
      <c r="D91" s="68" t="s">
        <v>347</v>
      </c>
      <c r="E91" s="69" t="s">
        <v>348</v>
      </c>
      <c r="F91" s="68" t="s">
        <v>349</v>
      </c>
      <c r="G91" s="68" t="s">
        <v>32</v>
      </c>
      <c r="H91" s="70">
        <v>2400</v>
      </c>
      <c r="I91" s="70">
        <v>2400</v>
      </c>
      <c r="J91" s="71" t="s">
        <v>1979</v>
      </c>
      <c r="K91" s="62">
        <v>4</v>
      </c>
      <c r="L91" s="91"/>
      <c r="M91" s="52" t="b">
        <f t="shared" si="31"/>
        <v>0</v>
      </c>
      <c r="N91" s="52"/>
      <c r="O91" s="52"/>
    </row>
    <row r="92" spans="2:33" x14ac:dyDescent="0.3">
      <c r="B92" s="72">
        <v>90</v>
      </c>
      <c r="C92" s="73" t="s">
        <v>350</v>
      </c>
      <c r="D92" s="73" t="s">
        <v>351</v>
      </c>
      <c r="E92" s="74" t="s">
        <v>352</v>
      </c>
      <c r="F92" s="73" t="s">
        <v>106</v>
      </c>
      <c r="G92" s="73" t="s">
        <v>32</v>
      </c>
      <c r="H92" s="75">
        <v>8551</v>
      </c>
      <c r="I92" s="75">
        <v>8551</v>
      </c>
      <c r="J92" s="76" t="s">
        <v>1980</v>
      </c>
      <c r="K92" s="61">
        <v>1</v>
      </c>
      <c r="L92" s="91"/>
      <c r="M92" s="52" t="b">
        <f t="shared" si="31"/>
        <v>0</v>
      </c>
      <c r="N92" s="52"/>
      <c r="O92" s="52"/>
    </row>
    <row r="93" spans="2:33" x14ac:dyDescent="0.3">
      <c r="B93" s="67">
        <v>91</v>
      </c>
      <c r="C93" s="68" t="s">
        <v>353</v>
      </c>
      <c r="D93" s="68" t="s">
        <v>354</v>
      </c>
      <c r="E93" s="69" t="s">
        <v>355</v>
      </c>
      <c r="F93" s="68" t="s">
        <v>356</v>
      </c>
      <c r="G93" s="68" t="s">
        <v>32</v>
      </c>
      <c r="H93" s="70">
        <v>125</v>
      </c>
      <c r="I93" s="70">
        <v>125</v>
      </c>
      <c r="J93" s="71" t="s">
        <v>1981</v>
      </c>
      <c r="K93" s="62">
        <v>4</v>
      </c>
      <c r="L93" s="91"/>
      <c r="M93" s="52" t="b">
        <f t="shared" si="31"/>
        <v>0</v>
      </c>
      <c r="N93" s="52"/>
      <c r="O93" s="52"/>
    </row>
    <row r="94" spans="2:33" x14ac:dyDescent="0.3">
      <c r="B94" s="72">
        <v>92</v>
      </c>
      <c r="C94" s="73" t="s">
        <v>357</v>
      </c>
      <c r="D94" s="73" t="s">
        <v>358</v>
      </c>
      <c r="E94" s="74" t="s">
        <v>359</v>
      </c>
      <c r="F94" s="73" t="s">
        <v>360</v>
      </c>
      <c r="G94" s="73" t="s">
        <v>32</v>
      </c>
      <c r="H94" s="75">
        <v>17155</v>
      </c>
      <c r="I94" s="75">
        <v>17155</v>
      </c>
      <c r="J94" s="76" t="s">
        <v>1982</v>
      </c>
      <c r="K94" s="62">
        <v>3</v>
      </c>
      <c r="L94" s="54">
        <v>17155</v>
      </c>
      <c r="M94" s="52" t="b">
        <f t="shared" si="31"/>
        <v>1</v>
      </c>
      <c r="N94" s="101">
        <f t="shared" ref="N94:N96" si="40">L94</f>
        <v>17155</v>
      </c>
      <c r="O94" s="99"/>
      <c r="P94" s="100" t="b">
        <f t="shared" ref="P94:P97" si="41">IF(ISBLANK(O94),L94=N94,N94*O94=L94)</f>
        <v>1</v>
      </c>
    </row>
    <row r="95" spans="2:33" x14ac:dyDescent="0.3">
      <c r="B95" s="67">
        <v>93</v>
      </c>
      <c r="C95" s="68" t="s">
        <v>361</v>
      </c>
      <c r="D95" s="68" t="s">
        <v>362</v>
      </c>
      <c r="E95" s="69" t="s">
        <v>363</v>
      </c>
      <c r="F95" s="68" t="s">
        <v>364</v>
      </c>
      <c r="G95" s="68" t="s">
        <v>32</v>
      </c>
      <c r="H95" s="70">
        <v>15008</v>
      </c>
      <c r="I95" s="70">
        <v>15008</v>
      </c>
      <c r="J95" s="71" t="s">
        <v>1983</v>
      </c>
      <c r="K95" s="62">
        <v>5</v>
      </c>
      <c r="L95" s="54">
        <v>11992</v>
      </c>
      <c r="M95" s="52" t="b">
        <f t="shared" si="31"/>
        <v>1</v>
      </c>
      <c r="N95" s="101">
        <f t="shared" si="40"/>
        <v>11992</v>
      </c>
      <c r="O95" s="99"/>
      <c r="P95" s="100" t="b">
        <f t="shared" si="41"/>
        <v>1</v>
      </c>
    </row>
    <row r="96" spans="2:33" x14ac:dyDescent="0.3">
      <c r="B96" s="72">
        <v>94</v>
      </c>
      <c r="C96" s="73" t="s">
        <v>365</v>
      </c>
      <c r="D96" s="73" t="s">
        <v>366</v>
      </c>
      <c r="E96" s="74" t="s">
        <v>367</v>
      </c>
      <c r="F96" s="73" t="s">
        <v>368</v>
      </c>
      <c r="G96" s="73" t="s">
        <v>32</v>
      </c>
      <c r="H96" s="75">
        <v>17155</v>
      </c>
      <c r="I96" s="75">
        <v>17155</v>
      </c>
      <c r="J96" s="76" t="s">
        <v>1975</v>
      </c>
      <c r="K96" s="62">
        <v>2</v>
      </c>
      <c r="L96" s="54">
        <v>17155</v>
      </c>
      <c r="M96" s="52" t="b">
        <f t="shared" si="31"/>
        <v>1</v>
      </c>
      <c r="N96" s="101">
        <f t="shared" si="40"/>
        <v>17155</v>
      </c>
      <c r="O96" s="99"/>
      <c r="P96" s="100" t="b">
        <f t="shared" si="41"/>
        <v>1</v>
      </c>
    </row>
    <row r="97" spans="2:16" x14ac:dyDescent="0.3">
      <c r="B97" s="67">
        <v>95</v>
      </c>
      <c r="C97" s="68" t="s">
        <v>369</v>
      </c>
      <c r="D97" s="68" t="s">
        <v>370</v>
      </c>
      <c r="E97" s="69" t="s">
        <v>371</v>
      </c>
      <c r="F97" s="68" t="s">
        <v>372</v>
      </c>
      <c r="G97" s="68" t="s">
        <v>373</v>
      </c>
      <c r="H97" s="70">
        <v>18799</v>
      </c>
      <c r="I97" s="70">
        <v>12008.5</v>
      </c>
      <c r="J97" s="71" t="s">
        <v>1984</v>
      </c>
      <c r="K97" s="62">
        <v>1</v>
      </c>
      <c r="L97" s="54">
        <v>12008.5</v>
      </c>
      <c r="M97" s="52" t="b">
        <f t="shared" si="31"/>
        <v>1</v>
      </c>
      <c r="N97" s="98">
        <v>17155</v>
      </c>
      <c r="O97" s="99">
        <v>0.7</v>
      </c>
      <c r="P97" s="100" t="b">
        <f t="shared" si="41"/>
        <v>1</v>
      </c>
    </row>
    <row r="98" spans="2:16" x14ac:dyDescent="0.3">
      <c r="B98" s="72">
        <v>96</v>
      </c>
      <c r="C98" s="73" t="s">
        <v>374</v>
      </c>
      <c r="D98" s="73" t="s">
        <v>375</v>
      </c>
      <c r="E98" s="74" t="s">
        <v>376</v>
      </c>
      <c r="F98" s="73" t="s">
        <v>377</v>
      </c>
      <c r="G98" s="73" t="s">
        <v>32</v>
      </c>
      <c r="H98" s="75">
        <v>2400</v>
      </c>
      <c r="I98" s="75">
        <v>2400</v>
      </c>
      <c r="J98" s="76" t="s">
        <v>1967</v>
      </c>
      <c r="K98" s="62">
        <v>2</v>
      </c>
      <c r="L98" s="91"/>
      <c r="M98" s="52" t="b">
        <f t="shared" si="31"/>
        <v>0</v>
      </c>
      <c r="N98" s="52"/>
      <c r="O98" s="52"/>
    </row>
    <row r="99" spans="2:16" x14ac:dyDescent="0.3">
      <c r="B99" s="67">
        <v>97</v>
      </c>
      <c r="C99" s="68" t="s">
        <v>378</v>
      </c>
      <c r="D99" s="68" t="s">
        <v>379</v>
      </c>
      <c r="E99" s="69" t="s">
        <v>380</v>
      </c>
      <c r="F99" s="68" t="s">
        <v>106</v>
      </c>
      <c r="G99" s="68" t="s">
        <v>32</v>
      </c>
      <c r="H99" s="70">
        <v>8551</v>
      </c>
      <c r="I99" s="70">
        <v>8551</v>
      </c>
      <c r="J99" s="71" t="s">
        <v>1968</v>
      </c>
      <c r="K99" s="61">
        <v>1</v>
      </c>
      <c r="L99" s="91"/>
      <c r="M99" s="52" t="b">
        <f t="shared" si="31"/>
        <v>0</v>
      </c>
      <c r="N99" s="52"/>
      <c r="O99" s="52"/>
    </row>
    <row r="100" spans="2:16" x14ac:dyDescent="0.3">
      <c r="B100" s="72">
        <v>98</v>
      </c>
      <c r="C100" s="73" t="s">
        <v>381</v>
      </c>
      <c r="D100" s="73" t="s">
        <v>382</v>
      </c>
      <c r="E100" s="74" t="s">
        <v>383</v>
      </c>
      <c r="F100" s="73" t="s">
        <v>384</v>
      </c>
      <c r="G100" s="73" t="s">
        <v>32</v>
      </c>
      <c r="H100" s="75">
        <v>2400</v>
      </c>
      <c r="I100" s="75">
        <v>2400</v>
      </c>
      <c r="J100" s="76" t="s">
        <v>1985</v>
      </c>
      <c r="K100" s="62">
        <v>5</v>
      </c>
      <c r="L100" s="91"/>
      <c r="M100" s="52" t="b">
        <f t="shared" si="31"/>
        <v>0</v>
      </c>
      <c r="N100" s="52"/>
      <c r="O100" s="52"/>
    </row>
    <row r="101" spans="2:16" x14ac:dyDescent="0.3">
      <c r="B101" s="67">
        <v>99</v>
      </c>
      <c r="C101" s="68" t="s">
        <v>385</v>
      </c>
      <c r="D101" s="68" t="s">
        <v>386</v>
      </c>
      <c r="E101" s="69" t="s">
        <v>387</v>
      </c>
      <c r="F101" s="68" t="s">
        <v>388</v>
      </c>
      <c r="G101" s="68" t="s">
        <v>32</v>
      </c>
      <c r="H101" s="70">
        <v>2400</v>
      </c>
      <c r="I101" s="70">
        <v>2400</v>
      </c>
      <c r="J101" s="71" t="s">
        <v>1986</v>
      </c>
      <c r="K101" s="62">
        <v>4</v>
      </c>
      <c r="L101" s="91"/>
      <c r="M101" s="52" t="b">
        <f t="shared" si="31"/>
        <v>0</v>
      </c>
      <c r="N101" s="52"/>
      <c r="O101" s="52"/>
    </row>
    <row r="102" spans="2:16" x14ac:dyDescent="0.3">
      <c r="B102" s="72">
        <v>100</v>
      </c>
      <c r="C102" s="73" t="s">
        <v>389</v>
      </c>
      <c r="D102" s="73" t="s">
        <v>390</v>
      </c>
      <c r="E102" s="74" t="s">
        <v>391</v>
      </c>
      <c r="F102" s="73" t="s">
        <v>392</v>
      </c>
      <c r="G102" s="73" t="s">
        <v>32</v>
      </c>
      <c r="H102" s="75">
        <v>8551</v>
      </c>
      <c r="I102" s="75">
        <v>8551</v>
      </c>
      <c r="J102" s="76" t="s">
        <v>1987</v>
      </c>
      <c r="K102" s="62">
        <v>1</v>
      </c>
      <c r="L102" s="91"/>
      <c r="M102" s="52" t="b">
        <f t="shared" si="31"/>
        <v>0</v>
      </c>
      <c r="N102" s="52"/>
      <c r="O102" s="52"/>
    </row>
    <row r="103" spans="2:16" x14ac:dyDescent="0.3">
      <c r="B103" s="67">
        <v>101</v>
      </c>
      <c r="C103" s="68" t="s">
        <v>393</v>
      </c>
      <c r="D103" s="68" t="s">
        <v>394</v>
      </c>
      <c r="E103" s="69" t="s">
        <v>395</v>
      </c>
      <c r="F103" s="68" t="s">
        <v>396</v>
      </c>
      <c r="G103" s="68" t="s">
        <v>178</v>
      </c>
      <c r="H103" s="70">
        <v>17155</v>
      </c>
      <c r="I103" s="70">
        <v>12008.5</v>
      </c>
      <c r="J103" s="71" t="s">
        <v>1988</v>
      </c>
      <c r="K103" s="62">
        <v>1</v>
      </c>
      <c r="L103" s="54">
        <v>12008.5</v>
      </c>
      <c r="M103" s="52" t="b">
        <f t="shared" si="31"/>
        <v>1</v>
      </c>
      <c r="N103" s="98">
        <v>17155</v>
      </c>
      <c r="O103" s="99">
        <v>0.7</v>
      </c>
      <c r="P103" s="100" t="b">
        <f t="shared" ref="P103:P104" si="42">IF(ISBLANK(O103),L103=N103,N103*O103=L103)</f>
        <v>1</v>
      </c>
    </row>
    <row r="104" spans="2:16" x14ac:dyDescent="0.3">
      <c r="B104" s="72">
        <v>102</v>
      </c>
      <c r="C104" s="73" t="s">
        <v>397</v>
      </c>
      <c r="D104" s="73" t="s">
        <v>398</v>
      </c>
      <c r="E104" s="74" t="s">
        <v>399</v>
      </c>
      <c r="F104" s="73" t="s">
        <v>400</v>
      </c>
      <c r="G104" s="73" t="s">
        <v>32</v>
      </c>
      <c r="H104" s="75">
        <v>20171</v>
      </c>
      <c r="I104" s="75">
        <v>20171</v>
      </c>
      <c r="J104" s="76" t="s">
        <v>1989</v>
      </c>
      <c r="K104" s="62">
        <v>4</v>
      </c>
      <c r="L104" s="54">
        <v>17155</v>
      </c>
      <c r="M104" s="52" t="b">
        <f t="shared" si="31"/>
        <v>1</v>
      </c>
      <c r="N104" s="101">
        <f t="shared" ref="N104" si="43">L104</f>
        <v>17155</v>
      </c>
      <c r="O104" s="99"/>
      <c r="P104" s="100" t="b">
        <f t="shared" si="42"/>
        <v>1</v>
      </c>
    </row>
    <row r="105" spans="2:16" x14ac:dyDescent="0.3">
      <c r="B105" s="67">
        <v>103</v>
      </c>
      <c r="C105" s="68" t="s">
        <v>298</v>
      </c>
      <c r="D105" s="68" t="s">
        <v>299</v>
      </c>
      <c r="E105" s="69" t="s">
        <v>300</v>
      </c>
      <c r="F105" s="68" t="s">
        <v>99</v>
      </c>
      <c r="G105" s="68" t="s">
        <v>32</v>
      </c>
      <c r="H105" s="70">
        <v>8551</v>
      </c>
      <c r="I105" s="70">
        <v>2565.3000000000002</v>
      </c>
      <c r="J105" s="71" t="s">
        <v>2294</v>
      </c>
      <c r="K105" s="61">
        <v>1</v>
      </c>
      <c r="L105" s="91"/>
      <c r="M105" s="52" t="b">
        <f t="shared" si="31"/>
        <v>0</v>
      </c>
      <c r="N105" s="52"/>
      <c r="O105" s="52"/>
    </row>
    <row r="106" spans="2:16" x14ac:dyDescent="0.3">
      <c r="B106" s="72">
        <v>104</v>
      </c>
      <c r="C106" s="73" t="s">
        <v>401</v>
      </c>
      <c r="D106" s="78" t="s">
        <v>308</v>
      </c>
      <c r="E106" s="74" t="s">
        <v>402</v>
      </c>
      <c r="F106" s="73" t="s">
        <v>403</v>
      </c>
      <c r="G106" s="73" t="s">
        <v>32</v>
      </c>
      <c r="H106" s="75">
        <v>17155</v>
      </c>
      <c r="I106" s="75">
        <v>17155</v>
      </c>
      <c r="J106" s="76" t="s">
        <v>1990</v>
      </c>
      <c r="K106" s="62">
        <v>1</v>
      </c>
      <c r="L106" s="54">
        <v>17155</v>
      </c>
      <c r="M106" s="52" t="b">
        <f t="shared" si="31"/>
        <v>1</v>
      </c>
      <c r="N106" s="101">
        <f t="shared" ref="N106:N109" si="44">L106</f>
        <v>17155</v>
      </c>
      <c r="O106" s="99"/>
      <c r="P106" s="100" t="b">
        <f t="shared" ref="P106:P109" si="45">IF(ISBLANK(O106),L106=N106,N106*O106=L106)</f>
        <v>1</v>
      </c>
    </row>
    <row r="107" spans="2:16" x14ac:dyDescent="0.3">
      <c r="B107" s="67">
        <v>105</v>
      </c>
      <c r="C107" s="68" t="s">
        <v>404</v>
      </c>
      <c r="D107" s="68" t="s">
        <v>405</v>
      </c>
      <c r="E107" s="69" t="s">
        <v>406</v>
      </c>
      <c r="F107" s="68" t="s">
        <v>407</v>
      </c>
      <c r="G107" s="68" t="s">
        <v>32</v>
      </c>
      <c r="H107" s="70">
        <v>17155</v>
      </c>
      <c r="I107" s="70">
        <v>17155</v>
      </c>
      <c r="J107" s="71" t="s">
        <v>1958</v>
      </c>
      <c r="K107" s="62">
        <v>5</v>
      </c>
      <c r="L107" s="54">
        <v>17155</v>
      </c>
      <c r="M107" s="52" t="b">
        <f t="shared" si="31"/>
        <v>1</v>
      </c>
      <c r="N107" s="101">
        <f t="shared" si="44"/>
        <v>17155</v>
      </c>
      <c r="O107" s="99"/>
      <c r="P107" s="100" t="b">
        <f t="shared" si="45"/>
        <v>1</v>
      </c>
    </row>
    <row r="108" spans="2:16" x14ac:dyDescent="0.3">
      <c r="B108" s="72">
        <v>106</v>
      </c>
      <c r="C108" s="73" t="s">
        <v>408</v>
      </c>
      <c r="D108" s="73" t="s">
        <v>222</v>
      </c>
      <c r="E108" s="74" t="s">
        <v>223</v>
      </c>
      <c r="F108" s="73" t="s">
        <v>409</v>
      </c>
      <c r="G108" s="73" t="s">
        <v>32</v>
      </c>
      <c r="H108" s="75">
        <v>17155</v>
      </c>
      <c r="I108" s="75">
        <v>17155</v>
      </c>
      <c r="J108" s="76" t="s">
        <v>1991</v>
      </c>
      <c r="K108" s="61">
        <v>3</v>
      </c>
      <c r="L108" s="54">
        <v>17155</v>
      </c>
      <c r="M108" s="52" t="b">
        <f t="shared" si="31"/>
        <v>1</v>
      </c>
      <c r="N108" s="101">
        <f t="shared" si="44"/>
        <v>17155</v>
      </c>
      <c r="O108" s="99"/>
      <c r="P108" s="100" t="b">
        <f t="shared" si="45"/>
        <v>1</v>
      </c>
    </row>
    <row r="109" spans="2:16" x14ac:dyDescent="0.3">
      <c r="B109" s="67">
        <v>107</v>
      </c>
      <c r="C109" s="68" t="s">
        <v>410</v>
      </c>
      <c r="D109" s="68" t="s">
        <v>411</v>
      </c>
      <c r="E109" s="69" t="s">
        <v>412</v>
      </c>
      <c r="F109" s="68" t="s">
        <v>322</v>
      </c>
      <c r="G109" s="68" t="s">
        <v>32</v>
      </c>
      <c r="H109" s="70">
        <v>17155</v>
      </c>
      <c r="I109" s="70">
        <v>17155</v>
      </c>
      <c r="J109" s="71" t="s">
        <v>1992</v>
      </c>
      <c r="K109" s="62">
        <v>2</v>
      </c>
      <c r="L109" s="54">
        <v>17155</v>
      </c>
      <c r="M109" s="52" t="b">
        <f t="shared" si="31"/>
        <v>1</v>
      </c>
      <c r="N109" s="101">
        <f t="shared" si="44"/>
        <v>17155</v>
      </c>
      <c r="O109" s="99"/>
      <c r="P109" s="100" t="b">
        <f t="shared" si="45"/>
        <v>1</v>
      </c>
    </row>
    <row r="110" spans="2:16" x14ac:dyDescent="0.3">
      <c r="B110" s="72">
        <v>108</v>
      </c>
      <c r="C110" s="73" t="s">
        <v>413</v>
      </c>
      <c r="D110" s="73" t="s">
        <v>414</v>
      </c>
      <c r="E110" s="74" t="s">
        <v>415</v>
      </c>
      <c r="F110" s="73" t="s">
        <v>87</v>
      </c>
      <c r="G110" s="73" t="s">
        <v>32</v>
      </c>
      <c r="H110" s="75">
        <v>2400</v>
      </c>
      <c r="I110" s="75">
        <v>2400</v>
      </c>
      <c r="J110" s="76" t="s">
        <v>1993</v>
      </c>
      <c r="K110" s="61">
        <v>2</v>
      </c>
      <c r="L110" s="91"/>
      <c r="M110" s="52" t="b">
        <f t="shared" si="31"/>
        <v>0</v>
      </c>
      <c r="N110" s="52"/>
      <c r="O110" s="52"/>
    </row>
    <row r="111" spans="2:16" x14ac:dyDescent="0.3">
      <c r="B111" s="67">
        <v>109</v>
      </c>
      <c r="C111" s="68" t="s">
        <v>416</v>
      </c>
      <c r="D111" s="68" t="s">
        <v>417</v>
      </c>
      <c r="E111" s="69" t="s">
        <v>418</v>
      </c>
      <c r="F111" s="68" t="s">
        <v>99</v>
      </c>
      <c r="G111" s="68" t="s">
        <v>32</v>
      </c>
      <c r="H111" s="70">
        <v>17155</v>
      </c>
      <c r="I111" s="70">
        <v>17155</v>
      </c>
      <c r="J111" s="71" t="s">
        <v>1994</v>
      </c>
      <c r="K111" s="61">
        <v>1</v>
      </c>
      <c r="L111" s="54">
        <v>17155</v>
      </c>
      <c r="M111" s="52" t="b">
        <f t="shared" si="31"/>
        <v>1</v>
      </c>
      <c r="N111" s="101">
        <f t="shared" ref="N111:N115" si="46">L111</f>
        <v>17155</v>
      </c>
      <c r="O111" s="99"/>
      <c r="P111" s="100" t="b">
        <f t="shared" ref="P111:P115" si="47">IF(ISBLANK(O111),L111=N111,N111*O111=L111)</f>
        <v>1</v>
      </c>
    </row>
    <row r="112" spans="2:16" x14ac:dyDescent="0.3">
      <c r="B112" s="72">
        <v>110</v>
      </c>
      <c r="C112" s="73" t="s">
        <v>419</v>
      </c>
      <c r="D112" s="73" t="s">
        <v>420</v>
      </c>
      <c r="E112" s="74" t="s">
        <v>421</v>
      </c>
      <c r="F112" s="73" t="s">
        <v>422</v>
      </c>
      <c r="G112" s="73" t="s">
        <v>32</v>
      </c>
      <c r="H112" s="75">
        <v>17155</v>
      </c>
      <c r="I112" s="75">
        <v>17155</v>
      </c>
      <c r="J112" s="76" t="s">
        <v>1995</v>
      </c>
      <c r="K112" s="62">
        <v>2</v>
      </c>
      <c r="L112" s="54">
        <v>17155</v>
      </c>
      <c r="M112" s="52" t="b">
        <f t="shared" si="31"/>
        <v>1</v>
      </c>
      <c r="N112" s="101">
        <f t="shared" si="46"/>
        <v>17155</v>
      </c>
      <c r="O112" s="99"/>
      <c r="P112" s="100" t="b">
        <f t="shared" si="47"/>
        <v>1</v>
      </c>
    </row>
    <row r="113" spans="2:16" x14ac:dyDescent="0.3">
      <c r="B113" s="67">
        <v>111</v>
      </c>
      <c r="C113" s="68" t="s">
        <v>423</v>
      </c>
      <c r="D113" s="68" t="s">
        <v>424</v>
      </c>
      <c r="E113" s="69" t="s">
        <v>425</v>
      </c>
      <c r="F113" s="68" t="s">
        <v>426</v>
      </c>
      <c r="G113" s="68" t="s">
        <v>83</v>
      </c>
      <c r="H113" s="70">
        <v>11992</v>
      </c>
      <c r="I113" s="70">
        <v>11992</v>
      </c>
      <c r="J113" s="71" t="s">
        <v>1996</v>
      </c>
      <c r="K113" s="62">
        <v>1</v>
      </c>
      <c r="L113" s="54">
        <v>11992</v>
      </c>
      <c r="M113" s="52" t="b">
        <f t="shared" si="31"/>
        <v>1</v>
      </c>
      <c r="N113" s="101">
        <f t="shared" si="46"/>
        <v>11992</v>
      </c>
      <c r="O113" s="99"/>
      <c r="P113" s="100" t="b">
        <f t="shared" si="47"/>
        <v>1</v>
      </c>
    </row>
    <row r="114" spans="2:16" x14ac:dyDescent="0.3">
      <c r="B114" s="72">
        <v>112</v>
      </c>
      <c r="C114" s="73" t="s">
        <v>427</v>
      </c>
      <c r="D114" s="78" t="s">
        <v>428</v>
      </c>
      <c r="E114" s="74" t="s">
        <v>429</v>
      </c>
      <c r="F114" s="73" t="s">
        <v>87</v>
      </c>
      <c r="G114" s="73" t="s">
        <v>32</v>
      </c>
      <c r="H114" s="75">
        <v>17155</v>
      </c>
      <c r="I114" s="75">
        <v>17155</v>
      </c>
      <c r="J114" s="76" t="s">
        <v>1958</v>
      </c>
      <c r="K114" s="61">
        <v>2</v>
      </c>
      <c r="L114" s="54">
        <v>17155</v>
      </c>
      <c r="M114" s="52" t="b">
        <f t="shared" si="31"/>
        <v>1</v>
      </c>
      <c r="N114" s="101">
        <f t="shared" si="46"/>
        <v>17155</v>
      </c>
      <c r="O114" s="99"/>
      <c r="P114" s="100" t="b">
        <f t="shared" si="47"/>
        <v>1</v>
      </c>
    </row>
    <row r="115" spans="2:16" x14ac:dyDescent="0.3">
      <c r="B115" s="67">
        <v>113</v>
      </c>
      <c r="C115" s="68" t="s">
        <v>335</v>
      </c>
      <c r="D115" s="68" t="s">
        <v>336</v>
      </c>
      <c r="E115" s="69" t="s">
        <v>337</v>
      </c>
      <c r="F115" s="68" t="s">
        <v>430</v>
      </c>
      <c r="G115" s="68" t="s">
        <v>32</v>
      </c>
      <c r="H115" s="70">
        <v>17155</v>
      </c>
      <c r="I115" s="70">
        <v>17155</v>
      </c>
      <c r="J115" s="71" t="s">
        <v>1997</v>
      </c>
      <c r="K115" s="62">
        <v>4</v>
      </c>
      <c r="L115" s="54">
        <v>17155</v>
      </c>
      <c r="M115" s="52" t="b">
        <f t="shared" si="31"/>
        <v>1</v>
      </c>
      <c r="N115" s="101">
        <f t="shared" si="46"/>
        <v>17155</v>
      </c>
      <c r="O115" s="99"/>
      <c r="P115" s="100" t="b">
        <f t="shared" si="47"/>
        <v>1</v>
      </c>
    </row>
    <row r="116" spans="2:16" x14ac:dyDescent="0.3">
      <c r="B116" s="72">
        <v>114</v>
      </c>
      <c r="C116" s="74" t="s">
        <v>431</v>
      </c>
      <c r="D116" s="73" t="s">
        <v>432</v>
      </c>
      <c r="E116" s="74" t="s">
        <v>433</v>
      </c>
      <c r="F116" s="73" t="s">
        <v>434</v>
      </c>
      <c r="G116" s="74" t="s">
        <v>32</v>
      </c>
      <c r="H116" s="75">
        <v>2400</v>
      </c>
      <c r="I116" s="75">
        <v>2400</v>
      </c>
      <c r="J116" s="76" t="s">
        <v>1998</v>
      </c>
      <c r="K116" s="62">
        <v>2</v>
      </c>
      <c r="L116" s="91"/>
      <c r="M116" s="52" t="b">
        <f t="shared" si="31"/>
        <v>0</v>
      </c>
      <c r="N116" s="52"/>
      <c r="O116" s="52"/>
    </row>
    <row r="117" spans="2:16" x14ac:dyDescent="0.3">
      <c r="B117" s="67">
        <v>115</v>
      </c>
      <c r="C117" s="68" t="s">
        <v>435</v>
      </c>
      <c r="D117" s="68" t="s">
        <v>436</v>
      </c>
      <c r="E117" s="69" t="s">
        <v>437</v>
      </c>
      <c r="F117" s="68" t="s">
        <v>438</v>
      </c>
      <c r="G117" s="68" t="s">
        <v>32</v>
      </c>
      <c r="H117" s="70">
        <v>17155</v>
      </c>
      <c r="I117" s="70">
        <v>17155</v>
      </c>
      <c r="J117" s="71" t="s">
        <v>1999</v>
      </c>
      <c r="K117" s="62">
        <v>3</v>
      </c>
      <c r="L117" s="54">
        <v>17155</v>
      </c>
      <c r="M117" s="52" t="b">
        <f t="shared" si="31"/>
        <v>1</v>
      </c>
      <c r="N117" s="101">
        <f t="shared" ref="N117:N120" si="48">L117</f>
        <v>17155</v>
      </c>
      <c r="O117" s="99"/>
      <c r="P117" s="100" t="b">
        <f t="shared" ref="P117:P120" si="49">IF(ISBLANK(O117),L117=N117,N117*O117=L117)</f>
        <v>1</v>
      </c>
    </row>
    <row r="118" spans="2:16" x14ac:dyDescent="0.3">
      <c r="B118" s="72">
        <v>116</v>
      </c>
      <c r="C118" s="73" t="s">
        <v>439</v>
      </c>
      <c r="D118" s="73" t="s">
        <v>440</v>
      </c>
      <c r="E118" s="74" t="s">
        <v>441</v>
      </c>
      <c r="F118" s="73" t="s">
        <v>442</v>
      </c>
      <c r="G118" s="73" t="s">
        <v>32</v>
      </c>
      <c r="H118" s="75">
        <v>20171</v>
      </c>
      <c r="I118" s="75">
        <v>20171</v>
      </c>
      <c r="J118" s="76" t="s">
        <v>1989</v>
      </c>
      <c r="K118" s="62">
        <v>4</v>
      </c>
      <c r="L118" s="54">
        <v>17155</v>
      </c>
      <c r="M118" s="52" t="b">
        <f t="shared" si="31"/>
        <v>1</v>
      </c>
      <c r="N118" s="101">
        <f t="shared" si="48"/>
        <v>17155</v>
      </c>
      <c r="O118" s="99"/>
      <c r="P118" s="100" t="b">
        <f t="shared" si="49"/>
        <v>1</v>
      </c>
    </row>
    <row r="119" spans="2:16" x14ac:dyDescent="0.3">
      <c r="B119" s="67">
        <v>117</v>
      </c>
      <c r="C119" s="69" t="s">
        <v>443</v>
      </c>
      <c r="D119" s="68" t="s">
        <v>444</v>
      </c>
      <c r="E119" s="69" t="s">
        <v>445</v>
      </c>
      <c r="F119" s="68" t="s">
        <v>446</v>
      </c>
      <c r="G119" s="68" t="s">
        <v>32</v>
      </c>
      <c r="H119" s="70">
        <v>17155</v>
      </c>
      <c r="I119" s="70">
        <v>17155</v>
      </c>
      <c r="J119" s="71" t="s">
        <v>2000</v>
      </c>
      <c r="K119" s="62">
        <v>4</v>
      </c>
      <c r="L119" s="54">
        <v>17155</v>
      </c>
      <c r="M119" s="52" t="b">
        <f t="shared" si="31"/>
        <v>1</v>
      </c>
      <c r="N119" s="101">
        <f t="shared" si="48"/>
        <v>17155</v>
      </c>
      <c r="O119" s="99"/>
      <c r="P119" s="100" t="b">
        <f t="shared" si="49"/>
        <v>1</v>
      </c>
    </row>
    <row r="120" spans="2:16" x14ac:dyDescent="0.3">
      <c r="B120" s="72">
        <v>118</v>
      </c>
      <c r="C120" s="73" t="s">
        <v>447</v>
      </c>
      <c r="D120" s="73" t="s">
        <v>448</v>
      </c>
      <c r="E120" s="74" t="s">
        <v>449</v>
      </c>
      <c r="F120" s="73" t="s">
        <v>87</v>
      </c>
      <c r="G120" s="73" t="s">
        <v>450</v>
      </c>
      <c r="H120" s="75">
        <v>17155</v>
      </c>
      <c r="I120" s="75">
        <v>17155</v>
      </c>
      <c r="J120" s="76" t="s">
        <v>1937</v>
      </c>
      <c r="K120" s="61">
        <v>2</v>
      </c>
      <c r="L120" s="54">
        <v>17155</v>
      </c>
      <c r="M120" s="52" t="b">
        <f t="shared" si="31"/>
        <v>1</v>
      </c>
      <c r="N120" s="101">
        <f t="shared" si="48"/>
        <v>17155</v>
      </c>
      <c r="O120" s="99"/>
      <c r="P120" s="100" t="b">
        <f t="shared" si="49"/>
        <v>1</v>
      </c>
    </row>
    <row r="121" spans="2:16" x14ac:dyDescent="0.3">
      <c r="B121" s="67">
        <v>119</v>
      </c>
      <c r="C121" s="68" t="s">
        <v>451</v>
      </c>
      <c r="D121" s="68" t="s">
        <v>452</v>
      </c>
      <c r="E121" s="69" t="s">
        <v>453</v>
      </c>
      <c r="F121" s="68" t="s">
        <v>454</v>
      </c>
      <c r="G121" s="68" t="s">
        <v>178</v>
      </c>
      <c r="H121" s="70">
        <v>8551</v>
      </c>
      <c r="I121" s="70">
        <v>8551</v>
      </c>
      <c r="J121" s="71" t="s">
        <v>2295</v>
      </c>
      <c r="K121" s="62">
        <v>1</v>
      </c>
      <c r="L121" s="91"/>
      <c r="M121" s="52" t="b">
        <f t="shared" si="31"/>
        <v>0</v>
      </c>
      <c r="N121" s="52"/>
      <c r="O121" s="52"/>
    </row>
    <row r="122" spans="2:16" x14ac:dyDescent="0.3">
      <c r="B122" s="72">
        <v>120</v>
      </c>
      <c r="C122" s="73" t="s">
        <v>455</v>
      </c>
      <c r="D122" s="73" t="s">
        <v>456</v>
      </c>
      <c r="E122" s="74" t="s">
        <v>457</v>
      </c>
      <c r="F122" s="73" t="s">
        <v>106</v>
      </c>
      <c r="G122" s="73" t="s">
        <v>450</v>
      </c>
      <c r="H122" s="75">
        <v>11992</v>
      </c>
      <c r="I122" s="75">
        <v>11992</v>
      </c>
      <c r="J122" s="76" t="s">
        <v>2001</v>
      </c>
      <c r="K122" s="61">
        <v>1</v>
      </c>
      <c r="L122" s="54">
        <v>11992</v>
      </c>
      <c r="M122" s="52" t="b">
        <f t="shared" si="31"/>
        <v>1</v>
      </c>
      <c r="N122" s="101">
        <f t="shared" ref="N122" si="50">L122</f>
        <v>11992</v>
      </c>
      <c r="O122" s="99"/>
      <c r="P122" s="100" t="b">
        <f>IF(ISBLANK(O122),L122=N122,N122*O122=L122)</f>
        <v>1</v>
      </c>
    </row>
    <row r="123" spans="2:16" x14ac:dyDescent="0.3">
      <c r="B123" s="67">
        <v>121</v>
      </c>
      <c r="C123" s="68" t="s">
        <v>458</v>
      </c>
      <c r="D123" s="68" t="s">
        <v>459</v>
      </c>
      <c r="E123" s="69" t="s">
        <v>460</v>
      </c>
      <c r="F123" s="68" t="s">
        <v>461</v>
      </c>
      <c r="G123" s="68" t="s">
        <v>32</v>
      </c>
      <c r="H123" s="70">
        <v>1680</v>
      </c>
      <c r="I123" s="70">
        <v>1680</v>
      </c>
      <c r="J123" s="71" t="s">
        <v>1949</v>
      </c>
      <c r="K123" s="62">
        <v>4</v>
      </c>
      <c r="L123" s="91"/>
      <c r="M123" s="52" t="b">
        <f t="shared" si="31"/>
        <v>0</v>
      </c>
      <c r="N123" s="52"/>
      <c r="O123" s="52"/>
    </row>
    <row r="124" spans="2:16" x14ac:dyDescent="0.3">
      <c r="B124" s="72">
        <v>122</v>
      </c>
      <c r="C124" s="73" t="s">
        <v>462</v>
      </c>
      <c r="D124" s="73" t="s">
        <v>463</v>
      </c>
      <c r="E124" s="74" t="s">
        <v>464</v>
      </c>
      <c r="F124" s="73" t="s">
        <v>454</v>
      </c>
      <c r="G124" s="74" t="s">
        <v>32</v>
      </c>
      <c r="H124" s="75">
        <v>17155</v>
      </c>
      <c r="I124" s="75">
        <v>17155</v>
      </c>
      <c r="J124" s="76" t="s">
        <v>1994</v>
      </c>
      <c r="K124" s="62">
        <v>1</v>
      </c>
      <c r="L124" s="54">
        <v>17155</v>
      </c>
      <c r="M124" s="52" t="b">
        <f t="shared" si="31"/>
        <v>1</v>
      </c>
      <c r="N124" s="101">
        <f t="shared" ref="N124" si="51">L124</f>
        <v>17155</v>
      </c>
      <c r="O124" s="99"/>
      <c r="P124" s="100" t="b">
        <f>IF(ISBLANK(O124),L124=N124,N124*O124=L124)</f>
        <v>1</v>
      </c>
    </row>
    <row r="125" spans="2:16" x14ac:dyDescent="0.3">
      <c r="B125" s="67">
        <v>123</v>
      </c>
      <c r="C125" s="68" t="s">
        <v>465</v>
      </c>
      <c r="D125" s="68" t="s">
        <v>466</v>
      </c>
      <c r="E125" s="69" t="s">
        <v>467</v>
      </c>
      <c r="F125" s="68" t="s">
        <v>468</v>
      </c>
      <c r="G125" s="68" t="s">
        <v>32</v>
      </c>
      <c r="H125" s="70">
        <v>9500</v>
      </c>
      <c r="I125" s="70">
        <v>4500</v>
      </c>
      <c r="J125" s="71" t="s">
        <v>2002</v>
      </c>
      <c r="K125" s="62">
        <v>5</v>
      </c>
      <c r="L125" s="91"/>
      <c r="M125" s="52" t="b">
        <f t="shared" si="31"/>
        <v>0</v>
      </c>
      <c r="N125" s="52"/>
      <c r="O125" s="52"/>
    </row>
    <row r="126" spans="2:16" x14ac:dyDescent="0.3">
      <c r="B126" s="72">
        <v>124</v>
      </c>
      <c r="C126" s="73" t="s">
        <v>469</v>
      </c>
      <c r="D126" s="73" t="s">
        <v>470</v>
      </c>
      <c r="E126" s="74" t="s">
        <v>471</v>
      </c>
      <c r="F126" s="73" t="s">
        <v>273</v>
      </c>
      <c r="G126" s="73" t="s">
        <v>32</v>
      </c>
      <c r="H126" s="75">
        <v>17155</v>
      </c>
      <c r="I126" s="75">
        <v>17155</v>
      </c>
      <c r="J126" s="76" t="s">
        <v>1994</v>
      </c>
      <c r="K126" s="62">
        <v>2</v>
      </c>
      <c r="L126" s="54">
        <v>17155</v>
      </c>
      <c r="M126" s="52" t="b">
        <f t="shared" si="31"/>
        <v>1</v>
      </c>
      <c r="N126" s="101">
        <f t="shared" ref="N126:N128" si="52">L126</f>
        <v>17155</v>
      </c>
      <c r="O126" s="99"/>
      <c r="P126" s="100" t="b">
        <f t="shared" ref="P126:P128" si="53">IF(ISBLANK(O126),L126=N126,N126*O126=L126)</f>
        <v>1</v>
      </c>
    </row>
    <row r="127" spans="2:16" x14ac:dyDescent="0.3">
      <c r="B127" s="67">
        <v>125</v>
      </c>
      <c r="C127" s="68" t="s">
        <v>472</v>
      </c>
      <c r="D127" s="68" t="s">
        <v>382</v>
      </c>
      <c r="E127" s="69" t="s">
        <v>383</v>
      </c>
      <c r="F127" s="68" t="s">
        <v>473</v>
      </c>
      <c r="G127" s="68" t="s">
        <v>32</v>
      </c>
      <c r="H127" s="70">
        <v>17155</v>
      </c>
      <c r="I127" s="70">
        <v>17155</v>
      </c>
      <c r="J127" s="71" t="s">
        <v>2003</v>
      </c>
      <c r="K127" s="62">
        <v>5</v>
      </c>
      <c r="L127" s="54">
        <v>17155</v>
      </c>
      <c r="M127" s="52" t="b">
        <f t="shared" si="31"/>
        <v>1</v>
      </c>
      <c r="N127" s="101">
        <f t="shared" si="52"/>
        <v>17155</v>
      </c>
      <c r="O127" s="99"/>
      <c r="P127" s="100" t="b">
        <f t="shared" si="53"/>
        <v>1</v>
      </c>
    </row>
    <row r="128" spans="2:16" x14ac:dyDescent="0.3">
      <c r="B128" s="72">
        <v>126</v>
      </c>
      <c r="C128" s="73" t="s">
        <v>474</v>
      </c>
      <c r="D128" s="78" t="s">
        <v>398</v>
      </c>
      <c r="E128" s="74" t="s">
        <v>475</v>
      </c>
      <c r="F128" s="73" t="s">
        <v>476</v>
      </c>
      <c r="G128" s="73" t="s">
        <v>32</v>
      </c>
      <c r="H128" s="75">
        <v>11992</v>
      </c>
      <c r="I128" s="75">
        <v>11992</v>
      </c>
      <c r="J128" s="76" t="s">
        <v>2296</v>
      </c>
      <c r="K128" s="62">
        <v>1</v>
      </c>
      <c r="L128" s="54">
        <v>11992</v>
      </c>
      <c r="M128" s="52" t="b">
        <f t="shared" si="31"/>
        <v>1</v>
      </c>
      <c r="N128" s="101">
        <f t="shared" si="52"/>
        <v>11992</v>
      </c>
      <c r="O128" s="99"/>
      <c r="P128" s="100" t="b">
        <f t="shared" si="53"/>
        <v>1</v>
      </c>
    </row>
    <row r="129" spans="2:16" x14ac:dyDescent="0.3">
      <c r="B129" s="67">
        <v>127</v>
      </c>
      <c r="C129" s="68" t="s">
        <v>477</v>
      </c>
      <c r="D129" s="68" t="s">
        <v>478</v>
      </c>
      <c r="E129" s="69" t="s">
        <v>479</v>
      </c>
      <c r="F129" s="68" t="s">
        <v>480</v>
      </c>
      <c r="G129" s="68" t="s">
        <v>32</v>
      </c>
      <c r="H129" s="70">
        <v>125</v>
      </c>
      <c r="I129" s="70">
        <v>125</v>
      </c>
      <c r="J129" s="71" t="s">
        <v>2004</v>
      </c>
      <c r="K129" s="62">
        <v>5</v>
      </c>
      <c r="L129" s="91"/>
      <c r="M129" s="52" t="b">
        <f t="shared" si="31"/>
        <v>0</v>
      </c>
      <c r="N129" s="52"/>
      <c r="O129" s="52"/>
    </row>
    <row r="130" spans="2:16" x14ac:dyDescent="0.3">
      <c r="B130" s="72">
        <v>128</v>
      </c>
      <c r="C130" s="73" t="s">
        <v>481</v>
      </c>
      <c r="D130" s="73" t="s">
        <v>482</v>
      </c>
      <c r="E130" s="74" t="s">
        <v>483</v>
      </c>
      <c r="F130" s="73" t="s">
        <v>95</v>
      </c>
      <c r="G130" s="73" t="s">
        <v>450</v>
      </c>
      <c r="H130" s="75">
        <v>17155</v>
      </c>
      <c r="I130" s="75">
        <v>17155</v>
      </c>
      <c r="J130" s="76" t="s">
        <v>1958</v>
      </c>
      <c r="K130" s="61">
        <v>2</v>
      </c>
      <c r="L130" s="54">
        <v>17155</v>
      </c>
      <c r="M130" s="52" t="b">
        <f t="shared" si="31"/>
        <v>1</v>
      </c>
      <c r="N130" s="101">
        <f t="shared" ref="N130" si="54">L130</f>
        <v>17155</v>
      </c>
      <c r="O130" s="99"/>
      <c r="P130" s="100" t="b">
        <f>IF(ISBLANK(O130),L130=N130,N130*O130=L130)</f>
        <v>1</v>
      </c>
    </row>
    <row r="131" spans="2:16" x14ac:dyDescent="0.3">
      <c r="B131" s="67">
        <v>129</v>
      </c>
      <c r="C131" s="68" t="s">
        <v>484</v>
      </c>
      <c r="D131" s="68" t="s">
        <v>279</v>
      </c>
      <c r="E131" s="69" t="s">
        <v>280</v>
      </c>
      <c r="F131" s="68" t="s">
        <v>485</v>
      </c>
      <c r="G131" s="68" t="s">
        <v>32</v>
      </c>
      <c r="H131" s="70">
        <v>2400</v>
      </c>
      <c r="I131" s="70">
        <v>2400</v>
      </c>
      <c r="J131" s="71" t="s">
        <v>2005</v>
      </c>
      <c r="K131" s="62">
        <v>4</v>
      </c>
      <c r="L131" s="91"/>
      <c r="M131" s="52" t="b">
        <f t="shared" si="31"/>
        <v>0</v>
      </c>
      <c r="N131" s="52"/>
      <c r="O131" s="52"/>
    </row>
    <row r="132" spans="2:16" x14ac:dyDescent="0.3">
      <c r="B132" s="72">
        <v>130</v>
      </c>
      <c r="C132" s="73" t="s">
        <v>486</v>
      </c>
      <c r="D132" s="73" t="s">
        <v>487</v>
      </c>
      <c r="E132" s="74" t="s">
        <v>488</v>
      </c>
      <c r="F132" s="73" t="s">
        <v>489</v>
      </c>
      <c r="G132" s="73" t="s">
        <v>32</v>
      </c>
      <c r="H132" s="75">
        <v>2400</v>
      </c>
      <c r="I132" s="75">
        <v>2400</v>
      </c>
      <c r="J132" s="76" t="s">
        <v>2006</v>
      </c>
      <c r="K132" s="62">
        <v>3</v>
      </c>
      <c r="L132" s="91"/>
      <c r="M132" s="52" t="b">
        <f t="shared" ref="M132:M195" si="55">ISNUMBER(L132)</f>
        <v>0</v>
      </c>
      <c r="N132" s="52"/>
      <c r="O132" s="52"/>
    </row>
    <row r="133" spans="2:16" x14ac:dyDescent="0.3">
      <c r="B133" s="67">
        <v>131</v>
      </c>
      <c r="C133" s="68" t="s">
        <v>490</v>
      </c>
      <c r="D133" s="68" t="s">
        <v>491</v>
      </c>
      <c r="E133" s="69" t="s">
        <v>492</v>
      </c>
      <c r="F133" s="68" t="s">
        <v>493</v>
      </c>
      <c r="G133" s="68" t="s">
        <v>32</v>
      </c>
      <c r="H133" s="70">
        <v>17155</v>
      </c>
      <c r="I133" s="70">
        <v>17155</v>
      </c>
      <c r="J133" s="71" t="s">
        <v>1994</v>
      </c>
      <c r="K133" s="62">
        <v>2</v>
      </c>
      <c r="L133" s="54">
        <v>17155</v>
      </c>
      <c r="M133" s="52" t="b">
        <f t="shared" si="55"/>
        <v>1</v>
      </c>
      <c r="N133" s="101">
        <f t="shared" ref="N133:N134" si="56">L133</f>
        <v>17155</v>
      </c>
      <c r="O133" s="99"/>
      <c r="P133" s="100" t="b">
        <f t="shared" ref="P133:P134" si="57">IF(ISBLANK(O133),L133=N133,N133*O133=L133)</f>
        <v>1</v>
      </c>
    </row>
    <row r="134" spans="2:16" x14ac:dyDescent="0.3">
      <c r="B134" s="72">
        <v>132</v>
      </c>
      <c r="C134" s="81" t="s">
        <v>494</v>
      </c>
      <c r="D134" s="73" t="s">
        <v>495</v>
      </c>
      <c r="E134" s="74" t="s">
        <v>496</v>
      </c>
      <c r="F134" s="73" t="s">
        <v>497</v>
      </c>
      <c r="G134" s="73" t="s">
        <v>450</v>
      </c>
      <c r="H134" s="75">
        <v>11992</v>
      </c>
      <c r="I134" s="75">
        <v>11992</v>
      </c>
      <c r="J134" s="76" t="s">
        <v>2007</v>
      </c>
      <c r="K134" s="62">
        <v>1</v>
      </c>
      <c r="L134" s="54">
        <v>11992</v>
      </c>
      <c r="M134" s="52" t="b">
        <f t="shared" si="55"/>
        <v>1</v>
      </c>
      <c r="N134" s="101">
        <f t="shared" si="56"/>
        <v>11992</v>
      </c>
      <c r="O134" s="99"/>
      <c r="P134" s="100" t="b">
        <f t="shared" si="57"/>
        <v>1</v>
      </c>
    </row>
    <row r="135" spans="2:16" x14ac:dyDescent="0.3">
      <c r="B135" s="67">
        <v>133</v>
      </c>
      <c r="C135" s="82" t="s">
        <v>498</v>
      </c>
      <c r="D135" s="68" t="s">
        <v>499</v>
      </c>
      <c r="E135" s="69" t="s">
        <v>500</v>
      </c>
      <c r="F135" s="68" t="s">
        <v>501</v>
      </c>
      <c r="G135" s="68" t="s">
        <v>502</v>
      </c>
      <c r="H135" s="70" t="s">
        <v>503</v>
      </c>
      <c r="I135" s="70" t="s">
        <v>503</v>
      </c>
      <c r="J135" s="71" t="s">
        <v>2008</v>
      </c>
      <c r="K135" s="62">
        <v>4</v>
      </c>
      <c r="L135" s="91"/>
      <c r="M135" s="52" t="b">
        <f t="shared" si="55"/>
        <v>0</v>
      </c>
      <c r="N135" s="52"/>
      <c r="O135" s="52"/>
    </row>
    <row r="136" spans="2:16" x14ac:dyDescent="0.3">
      <c r="B136" s="72">
        <v>134</v>
      </c>
      <c r="C136" s="74" t="s">
        <v>504</v>
      </c>
      <c r="D136" s="73" t="s">
        <v>375</v>
      </c>
      <c r="E136" s="74" t="s">
        <v>376</v>
      </c>
      <c r="F136" s="73" t="s">
        <v>505</v>
      </c>
      <c r="G136" s="73" t="s">
        <v>32</v>
      </c>
      <c r="H136" s="75">
        <v>17155</v>
      </c>
      <c r="I136" s="75">
        <v>17155</v>
      </c>
      <c r="J136" s="76" t="s">
        <v>2009</v>
      </c>
      <c r="K136" s="62">
        <v>2</v>
      </c>
      <c r="L136" s="54">
        <v>17155</v>
      </c>
      <c r="M136" s="52" t="b">
        <f t="shared" si="55"/>
        <v>1</v>
      </c>
      <c r="N136" s="101">
        <f t="shared" ref="N136" si="58">L136</f>
        <v>17155</v>
      </c>
      <c r="O136" s="99"/>
      <c r="P136" s="100" t="b">
        <f>IF(ISBLANK(O136),L136=N136,N136*O136=L136)</f>
        <v>1</v>
      </c>
    </row>
    <row r="137" spans="2:16" x14ac:dyDescent="0.3">
      <c r="B137" s="67">
        <v>135</v>
      </c>
      <c r="C137" s="68" t="s">
        <v>506</v>
      </c>
      <c r="D137" s="68" t="s">
        <v>507</v>
      </c>
      <c r="E137" s="69" t="s">
        <v>508</v>
      </c>
      <c r="F137" s="68" t="s">
        <v>509</v>
      </c>
      <c r="G137" s="68" t="s">
        <v>32</v>
      </c>
      <c r="H137" s="70">
        <v>8551</v>
      </c>
      <c r="I137" s="70">
        <v>8551</v>
      </c>
      <c r="J137" s="71" t="s">
        <v>2010</v>
      </c>
      <c r="K137" s="62">
        <v>1</v>
      </c>
      <c r="L137" s="91"/>
      <c r="M137" s="52" t="b">
        <f t="shared" si="55"/>
        <v>0</v>
      </c>
      <c r="N137" s="52"/>
      <c r="O137" s="52"/>
    </row>
    <row r="138" spans="2:16" x14ac:dyDescent="0.3">
      <c r="B138" s="72">
        <v>136</v>
      </c>
      <c r="C138" s="73" t="s">
        <v>510</v>
      </c>
      <c r="D138" s="73" t="s">
        <v>511</v>
      </c>
      <c r="E138" s="74" t="s">
        <v>512</v>
      </c>
      <c r="F138" s="73" t="s">
        <v>430</v>
      </c>
      <c r="G138" s="73" t="s">
        <v>32</v>
      </c>
      <c r="H138" s="75">
        <v>2400</v>
      </c>
      <c r="I138" s="75">
        <v>2400</v>
      </c>
      <c r="J138" s="76" t="s">
        <v>2011</v>
      </c>
      <c r="K138" s="62">
        <v>3</v>
      </c>
      <c r="L138" s="91"/>
      <c r="M138" s="52" t="b">
        <f t="shared" si="55"/>
        <v>0</v>
      </c>
      <c r="N138" s="52"/>
      <c r="O138" s="52"/>
    </row>
    <row r="139" spans="2:16" x14ac:dyDescent="0.3">
      <c r="B139" s="67">
        <v>137</v>
      </c>
      <c r="C139" s="68" t="s">
        <v>513</v>
      </c>
      <c r="D139" s="68" t="s">
        <v>514</v>
      </c>
      <c r="E139" s="69" t="s">
        <v>515</v>
      </c>
      <c r="F139" s="68" t="s">
        <v>516</v>
      </c>
      <c r="G139" s="68" t="s">
        <v>32</v>
      </c>
      <c r="H139" s="70">
        <v>3016</v>
      </c>
      <c r="I139" s="70">
        <v>3016</v>
      </c>
      <c r="J139" s="71" t="s">
        <v>2297</v>
      </c>
      <c r="K139" s="62">
        <v>4</v>
      </c>
      <c r="L139" s="91"/>
      <c r="M139" s="52" t="b">
        <f t="shared" si="55"/>
        <v>0</v>
      </c>
      <c r="N139" s="52"/>
      <c r="O139" s="52"/>
    </row>
    <row r="140" spans="2:16" x14ac:dyDescent="0.3">
      <c r="B140" s="72">
        <v>138</v>
      </c>
      <c r="C140" s="73" t="s">
        <v>517</v>
      </c>
      <c r="D140" s="73" t="s">
        <v>518</v>
      </c>
      <c r="E140" s="74" t="s">
        <v>519</v>
      </c>
      <c r="F140" s="73" t="s">
        <v>520</v>
      </c>
      <c r="G140" s="73" t="s">
        <v>521</v>
      </c>
      <c r="H140" s="75">
        <v>224.98</v>
      </c>
      <c r="I140" s="75">
        <v>100</v>
      </c>
      <c r="J140" s="76" t="s">
        <v>2298</v>
      </c>
      <c r="K140" s="62">
        <v>3</v>
      </c>
      <c r="L140" s="91"/>
      <c r="M140" s="52" t="b">
        <f t="shared" si="55"/>
        <v>0</v>
      </c>
      <c r="N140" s="52"/>
      <c r="O140" s="52"/>
    </row>
    <row r="141" spans="2:16" x14ac:dyDescent="0.3">
      <c r="B141" s="67">
        <v>139</v>
      </c>
      <c r="C141" s="68" t="s">
        <v>522</v>
      </c>
      <c r="D141" s="68" t="s">
        <v>523</v>
      </c>
      <c r="E141" s="69" t="s">
        <v>524</v>
      </c>
      <c r="F141" s="68" t="s">
        <v>525</v>
      </c>
      <c r="G141" s="68" t="s">
        <v>32</v>
      </c>
      <c r="H141" s="70">
        <v>13688.5</v>
      </c>
      <c r="I141" s="70">
        <v>13688.5</v>
      </c>
      <c r="J141" s="71" t="s">
        <v>2012</v>
      </c>
      <c r="K141" s="61">
        <v>3</v>
      </c>
      <c r="L141" s="54">
        <v>12008.5</v>
      </c>
      <c r="M141" s="52" t="b">
        <f t="shared" si="55"/>
        <v>1</v>
      </c>
      <c r="N141" s="98">
        <v>17155</v>
      </c>
      <c r="O141" s="99">
        <v>0.7</v>
      </c>
      <c r="P141" s="100" t="b">
        <f t="shared" ref="P141:P142" si="59">IF(ISBLANK(O141),L141=N141,N141*O141=L141)</f>
        <v>1</v>
      </c>
    </row>
    <row r="142" spans="2:16" x14ac:dyDescent="0.3">
      <c r="B142" s="72">
        <v>140</v>
      </c>
      <c r="C142" s="73" t="s">
        <v>526</v>
      </c>
      <c r="D142" s="73" t="s">
        <v>527</v>
      </c>
      <c r="E142" s="74" t="s">
        <v>528</v>
      </c>
      <c r="F142" s="73" t="s">
        <v>529</v>
      </c>
      <c r="G142" s="73" t="s">
        <v>32</v>
      </c>
      <c r="H142" s="75">
        <v>31547</v>
      </c>
      <c r="I142" s="75">
        <v>11992</v>
      </c>
      <c r="J142" s="76" t="s">
        <v>2299</v>
      </c>
      <c r="K142" s="61">
        <v>5</v>
      </c>
      <c r="L142" s="54">
        <v>11992</v>
      </c>
      <c r="M142" s="52" t="b">
        <f t="shared" si="55"/>
        <v>1</v>
      </c>
      <c r="N142" s="101">
        <f t="shared" ref="N142" si="60">L142</f>
        <v>11992</v>
      </c>
      <c r="O142" s="99"/>
      <c r="P142" s="100" t="b">
        <f t="shared" si="59"/>
        <v>1</v>
      </c>
    </row>
    <row r="143" spans="2:16" x14ac:dyDescent="0.3">
      <c r="B143" s="67">
        <v>141</v>
      </c>
      <c r="C143" s="68" t="s">
        <v>530</v>
      </c>
      <c r="D143" s="68" t="s">
        <v>531</v>
      </c>
      <c r="E143" s="69" t="s">
        <v>532</v>
      </c>
      <c r="F143" s="68" t="s">
        <v>533</v>
      </c>
      <c r="G143" s="68" t="s">
        <v>32</v>
      </c>
      <c r="H143" s="70">
        <v>27797.88</v>
      </c>
      <c r="I143" s="70">
        <v>27797.88</v>
      </c>
      <c r="J143" s="71" t="s">
        <v>2013</v>
      </c>
      <c r="K143" s="62">
        <v>3</v>
      </c>
      <c r="L143" s="91"/>
      <c r="M143" s="52" t="b">
        <f t="shared" si="55"/>
        <v>0</v>
      </c>
      <c r="N143" s="52"/>
      <c r="O143" s="52"/>
    </row>
    <row r="144" spans="2:16" x14ac:dyDescent="0.3">
      <c r="B144" s="72">
        <v>142</v>
      </c>
      <c r="C144" s="73" t="s">
        <v>534</v>
      </c>
      <c r="D144" s="73" t="s">
        <v>535</v>
      </c>
      <c r="E144" s="74" t="s">
        <v>536</v>
      </c>
      <c r="F144" s="73" t="s">
        <v>537</v>
      </c>
      <c r="G144" s="73" t="s">
        <v>538</v>
      </c>
      <c r="H144" s="75">
        <v>170</v>
      </c>
      <c r="I144" s="75">
        <v>150</v>
      </c>
      <c r="J144" s="76" t="s">
        <v>2014</v>
      </c>
      <c r="K144" s="62">
        <v>4</v>
      </c>
      <c r="L144" s="91"/>
      <c r="M144" s="52" t="b">
        <f t="shared" si="55"/>
        <v>0</v>
      </c>
      <c r="N144" s="52"/>
      <c r="O144" s="52"/>
    </row>
    <row r="145" spans="2:16" x14ac:dyDescent="0.3">
      <c r="B145" s="67">
        <v>143</v>
      </c>
      <c r="C145" s="68" t="s">
        <v>539</v>
      </c>
      <c r="D145" s="68" t="s">
        <v>347</v>
      </c>
      <c r="E145" s="69" t="s">
        <v>348</v>
      </c>
      <c r="F145" s="68" t="s">
        <v>540</v>
      </c>
      <c r="G145" s="68" t="s">
        <v>32</v>
      </c>
      <c r="H145" s="70">
        <v>17155</v>
      </c>
      <c r="I145" s="70">
        <v>17155</v>
      </c>
      <c r="J145" s="71" t="s">
        <v>2015</v>
      </c>
      <c r="K145" s="62">
        <v>5</v>
      </c>
      <c r="L145" s="54">
        <v>17155</v>
      </c>
      <c r="M145" s="52" t="b">
        <f t="shared" si="55"/>
        <v>1</v>
      </c>
      <c r="N145" s="101">
        <f t="shared" ref="N145:N149" si="61">L145</f>
        <v>17155</v>
      </c>
      <c r="O145" s="99"/>
      <c r="P145" s="100" t="b">
        <f t="shared" ref="P145:P149" si="62">IF(ISBLANK(O145),L145=N145,N145*O145=L145)</f>
        <v>1</v>
      </c>
    </row>
    <row r="146" spans="2:16" x14ac:dyDescent="0.3">
      <c r="B146" s="72">
        <v>144</v>
      </c>
      <c r="C146" s="73" t="s">
        <v>541</v>
      </c>
      <c r="D146" s="73" t="s">
        <v>15</v>
      </c>
      <c r="E146" s="74" t="s">
        <v>16</v>
      </c>
      <c r="F146" s="73" t="s">
        <v>542</v>
      </c>
      <c r="G146" s="73" t="s">
        <v>32</v>
      </c>
      <c r="H146" s="75">
        <v>17155</v>
      </c>
      <c r="I146" s="75">
        <v>17155</v>
      </c>
      <c r="J146" s="76" t="s">
        <v>2016</v>
      </c>
      <c r="K146" s="62">
        <v>3</v>
      </c>
      <c r="L146" s="54">
        <v>17155</v>
      </c>
      <c r="M146" s="52" t="b">
        <f t="shared" si="55"/>
        <v>1</v>
      </c>
      <c r="N146" s="101">
        <f t="shared" si="61"/>
        <v>17155</v>
      </c>
      <c r="O146" s="99"/>
      <c r="P146" s="100" t="b">
        <f t="shared" si="62"/>
        <v>1</v>
      </c>
    </row>
    <row r="147" spans="2:16" x14ac:dyDescent="0.3">
      <c r="B147" s="67">
        <v>145</v>
      </c>
      <c r="C147" s="68" t="s">
        <v>543</v>
      </c>
      <c r="D147" s="68" t="s">
        <v>544</v>
      </c>
      <c r="E147" s="69" t="s">
        <v>545</v>
      </c>
      <c r="F147" s="68" t="s">
        <v>546</v>
      </c>
      <c r="G147" s="68" t="s">
        <v>32</v>
      </c>
      <c r="H147" s="70">
        <v>17155</v>
      </c>
      <c r="I147" s="70">
        <v>17155</v>
      </c>
      <c r="J147" s="71" t="s">
        <v>1975</v>
      </c>
      <c r="K147" s="62">
        <v>5</v>
      </c>
      <c r="L147" s="54">
        <v>17155</v>
      </c>
      <c r="M147" s="52" t="b">
        <f t="shared" si="55"/>
        <v>1</v>
      </c>
      <c r="N147" s="101">
        <f t="shared" si="61"/>
        <v>17155</v>
      </c>
      <c r="O147" s="99"/>
      <c r="P147" s="100" t="b">
        <f t="shared" si="62"/>
        <v>1</v>
      </c>
    </row>
    <row r="148" spans="2:16" x14ac:dyDescent="0.3">
      <c r="B148" s="72">
        <v>146</v>
      </c>
      <c r="C148" s="73" t="s">
        <v>547</v>
      </c>
      <c r="D148" s="73" t="s">
        <v>548</v>
      </c>
      <c r="E148" s="74" t="s">
        <v>549</v>
      </c>
      <c r="F148" s="73" t="s">
        <v>550</v>
      </c>
      <c r="G148" s="73" t="s">
        <v>32</v>
      </c>
      <c r="H148" s="75">
        <v>19555</v>
      </c>
      <c r="I148" s="75">
        <v>19555</v>
      </c>
      <c r="J148" s="76" t="s">
        <v>2017</v>
      </c>
      <c r="K148" s="62">
        <v>2</v>
      </c>
      <c r="L148" s="54">
        <v>17155</v>
      </c>
      <c r="M148" s="52" t="b">
        <f t="shared" si="55"/>
        <v>1</v>
      </c>
      <c r="N148" s="101">
        <f t="shared" si="61"/>
        <v>17155</v>
      </c>
      <c r="O148" s="99"/>
      <c r="P148" s="100" t="b">
        <f t="shared" si="62"/>
        <v>1</v>
      </c>
    </row>
    <row r="149" spans="2:16" x14ac:dyDescent="0.3">
      <c r="B149" s="67">
        <v>147</v>
      </c>
      <c r="C149" s="68" t="s">
        <v>551</v>
      </c>
      <c r="D149" s="68" t="s">
        <v>552</v>
      </c>
      <c r="E149" s="69" t="s">
        <v>553</v>
      </c>
      <c r="F149" s="68" t="s">
        <v>87</v>
      </c>
      <c r="G149" s="68" t="s">
        <v>32</v>
      </c>
      <c r="H149" s="70">
        <v>17155</v>
      </c>
      <c r="I149" s="70">
        <v>17155</v>
      </c>
      <c r="J149" s="71" t="s">
        <v>1994</v>
      </c>
      <c r="K149" s="61">
        <v>2</v>
      </c>
      <c r="L149" s="54">
        <v>17155</v>
      </c>
      <c r="M149" s="52" t="b">
        <f t="shared" si="55"/>
        <v>1</v>
      </c>
      <c r="N149" s="101">
        <f t="shared" si="61"/>
        <v>17155</v>
      </c>
      <c r="O149" s="99"/>
      <c r="P149" s="100" t="b">
        <f t="shared" si="62"/>
        <v>1</v>
      </c>
    </row>
    <row r="150" spans="2:16" x14ac:dyDescent="0.3">
      <c r="B150" s="72">
        <v>148</v>
      </c>
      <c r="C150" s="73" t="s">
        <v>554</v>
      </c>
      <c r="D150" s="73" t="s">
        <v>555</v>
      </c>
      <c r="E150" s="74" t="s">
        <v>556</v>
      </c>
      <c r="F150" s="73" t="s">
        <v>557</v>
      </c>
      <c r="G150" s="73" t="s">
        <v>32</v>
      </c>
      <c r="H150" s="75">
        <v>1680</v>
      </c>
      <c r="I150" s="75">
        <v>1680</v>
      </c>
      <c r="J150" s="76" t="s">
        <v>2018</v>
      </c>
      <c r="K150" s="62">
        <v>5</v>
      </c>
      <c r="L150" s="91"/>
      <c r="M150" s="52" t="b">
        <f t="shared" si="55"/>
        <v>0</v>
      </c>
      <c r="N150" s="52"/>
      <c r="O150" s="52"/>
    </row>
    <row r="151" spans="2:16" x14ac:dyDescent="0.3">
      <c r="B151" s="67">
        <v>149</v>
      </c>
      <c r="C151" s="68" t="s">
        <v>558</v>
      </c>
      <c r="D151" s="68" t="s">
        <v>559</v>
      </c>
      <c r="E151" s="69" t="s">
        <v>560</v>
      </c>
      <c r="F151" s="68" t="s">
        <v>561</v>
      </c>
      <c r="G151" s="68" t="s">
        <v>32</v>
      </c>
      <c r="H151" s="70">
        <v>13688.5</v>
      </c>
      <c r="I151" s="70">
        <v>13688.5</v>
      </c>
      <c r="J151" s="71" t="s">
        <v>2019</v>
      </c>
      <c r="K151" s="61">
        <v>2</v>
      </c>
      <c r="L151" s="54">
        <v>12008.5</v>
      </c>
      <c r="M151" s="52" t="b">
        <f t="shared" si="55"/>
        <v>1</v>
      </c>
      <c r="N151" s="98">
        <v>17155</v>
      </c>
      <c r="O151" s="99">
        <v>0.7</v>
      </c>
      <c r="P151" s="100" t="b">
        <f t="shared" ref="P151:P159" si="63">IF(ISBLANK(O151),L151=N151,N151*O151=L151)</f>
        <v>1</v>
      </c>
    </row>
    <row r="152" spans="2:16" x14ac:dyDescent="0.3">
      <c r="B152" s="72">
        <v>150</v>
      </c>
      <c r="C152" s="73" t="s">
        <v>562</v>
      </c>
      <c r="D152" s="78" t="s">
        <v>398</v>
      </c>
      <c r="E152" s="74" t="s">
        <v>563</v>
      </c>
      <c r="F152" s="73" t="s">
        <v>564</v>
      </c>
      <c r="G152" s="73" t="s">
        <v>32</v>
      </c>
      <c r="H152" s="75">
        <v>19555</v>
      </c>
      <c r="I152" s="75">
        <v>19555</v>
      </c>
      <c r="J152" s="76" t="s">
        <v>2020</v>
      </c>
      <c r="K152" s="62">
        <v>5</v>
      </c>
      <c r="L152" s="54">
        <v>17155</v>
      </c>
      <c r="M152" s="52" t="b">
        <f t="shared" si="55"/>
        <v>1</v>
      </c>
      <c r="N152" s="101">
        <f t="shared" ref="N152:N159" si="64">L152</f>
        <v>17155</v>
      </c>
      <c r="O152" s="99"/>
      <c r="P152" s="100" t="b">
        <f t="shared" si="63"/>
        <v>1</v>
      </c>
    </row>
    <row r="153" spans="2:16" x14ac:dyDescent="0.3">
      <c r="B153" s="67">
        <v>151</v>
      </c>
      <c r="C153" s="68" t="s">
        <v>565</v>
      </c>
      <c r="D153" s="68" t="s">
        <v>566</v>
      </c>
      <c r="E153" s="69" t="s">
        <v>567</v>
      </c>
      <c r="F153" s="68" t="s">
        <v>568</v>
      </c>
      <c r="G153" s="68" t="s">
        <v>178</v>
      </c>
      <c r="H153" s="70">
        <v>17155</v>
      </c>
      <c r="I153" s="70">
        <v>17155</v>
      </c>
      <c r="J153" s="71" t="s">
        <v>2021</v>
      </c>
      <c r="K153" s="62">
        <v>3</v>
      </c>
      <c r="L153" s="54">
        <v>17155</v>
      </c>
      <c r="M153" s="52" t="b">
        <f t="shared" si="55"/>
        <v>1</v>
      </c>
      <c r="N153" s="101">
        <f t="shared" si="64"/>
        <v>17155</v>
      </c>
      <c r="O153" s="99"/>
      <c r="P153" s="100" t="b">
        <f t="shared" si="63"/>
        <v>1</v>
      </c>
    </row>
    <row r="154" spans="2:16" x14ac:dyDescent="0.3">
      <c r="B154" s="72">
        <v>152</v>
      </c>
      <c r="C154" s="73" t="s">
        <v>569</v>
      </c>
      <c r="D154" s="73" t="s">
        <v>570</v>
      </c>
      <c r="E154" s="74" t="s">
        <v>571</v>
      </c>
      <c r="F154" s="73" t="s">
        <v>572</v>
      </c>
      <c r="G154" s="73" t="s">
        <v>178</v>
      </c>
      <c r="H154" s="75">
        <v>17155</v>
      </c>
      <c r="I154" s="75">
        <v>17155</v>
      </c>
      <c r="J154" s="76" t="s">
        <v>2022</v>
      </c>
      <c r="K154" s="62">
        <v>1</v>
      </c>
      <c r="L154" s="54">
        <v>17155</v>
      </c>
      <c r="M154" s="52" t="b">
        <f t="shared" si="55"/>
        <v>1</v>
      </c>
      <c r="N154" s="101">
        <f t="shared" si="64"/>
        <v>17155</v>
      </c>
      <c r="O154" s="99"/>
      <c r="P154" s="100" t="b">
        <f t="shared" si="63"/>
        <v>1</v>
      </c>
    </row>
    <row r="155" spans="2:16" x14ac:dyDescent="0.3">
      <c r="B155" s="67">
        <v>153</v>
      </c>
      <c r="C155" s="68" t="s">
        <v>573</v>
      </c>
      <c r="D155" s="68" t="s">
        <v>574</v>
      </c>
      <c r="E155" s="69" t="s">
        <v>575</v>
      </c>
      <c r="F155" s="68" t="s">
        <v>489</v>
      </c>
      <c r="G155" s="68" t="s">
        <v>32</v>
      </c>
      <c r="H155" s="70">
        <v>17155</v>
      </c>
      <c r="I155" s="70">
        <v>17155</v>
      </c>
      <c r="J155" s="71" t="s">
        <v>2023</v>
      </c>
      <c r="K155" s="62">
        <v>2</v>
      </c>
      <c r="L155" s="54">
        <v>17155</v>
      </c>
      <c r="M155" s="52" t="b">
        <f t="shared" si="55"/>
        <v>1</v>
      </c>
      <c r="N155" s="101">
        <f t="shared" si="64"/>
        <v>17155</v>
      </c>
      <c r="O155" s="99"/>
      <c r="P155" s="100" t="b">
        <f t="shared" si="63"/>
        <v>1</v>
      </c>
    </row>
    <row r="156" spans="2:16" x14ac:dyDescent="0.3">
      <c r="B156" s="72">
        <v>154</v>
      </c>
      <c r="C156" s="81" t="s">
        <v>576</v>
      </c>
      <c r="D156" s="78" t="s">
        <v>279</v>
      </c>
      <c r="E156" s="74" t="s">
        <v>577</v>
      </c>
      <c r="F156" s="73" t="s">
        <v>578</v>
      </c>
      <c r="G156" s="73" t="s">
        <v>178</v>
      </c>
      <c r="H156" s="75">
        <v>17155</v>
      </c>
      <c r="I156" s="75">
        <v>17155</v>
      </c>
      <c r="J156" s="76" t="s">
        <v>1958</v>
      </c>
      <c r="K156" s="62">
        <v>2</v>
      </c>
      <c r="L156" s="54">
        <v>17155</v>
      </c>
      <c r="M156" s="52" t="b">
        <f t="shared" si="55"/>
        <v>1</v>
      </c>
      <c r="N156" s="101">
        <f t="shared" si="64"/>
        <v>17155</v>
      </c>
      <c r="O156" s="99"/>
      <c r="P156" s="100" t="b">
        <f t="shared" si="63"/>
        <v>1</v>
      </c>
    </row>
    <row r="157" spans="2:16" x14ac:dyDescent="0.3">
      <c r="B157" s="67">
        <v>155</v>
      </c>
      <c r="C157" s="68" t="s">
        <v>579</v>
      </c>
      <c r="D157" s="68" t="s">
        <v>580</v>
      </c>
      <c r="E157" s="69" t="s">
        <v>581</v>
      </c>
      <c r="F157" s="68" t="s">
        <v>582</v>
      </c>
      <c r="G157" s="68" t="s">
        <v>178</v>
      </c>
      <c r="H157" s="70">
        <v>17155</v>
      </c>
      <c r="I157" s="70">
        <v>17155</v>
      </c>
      <c r="J157" s="71" t="s">
        <v>1996</v>
      </c>
      <c r="K157" s="62">
        <v>2</v>
      </c>
      <c r="L157" s="54">
        <v>17155</v>
      </c>
      <c r="M157" s="52" t="b">
        <f t="shared" si="55"/>
        <v>1</v>
      </c>
      <c r="N157" s="101">
        <f t="shared" si="64"/>
        <v>17155</v>
      </c>
      <c r="O157" s="99"/>
      <c r="P157" s="100" t="b">
        <f t="shared" si="63"/>
        <v>1</v>
      </c>
    </row>
    <row r="158" spans="2:16" x14ac:dyDescent="0.3">
      <c r="B158" s="72">
        <v>156</v>
      </c>
      <c r="C158" s="73" t="s">
        <v>583</v>
      </c>
      <c r="D158" s="73" t="s">
        <v>584</v>
      </c>
      <c r="E158" s="74" t="s">
        <v>585</v>
      </c>
      <c r="F158" s="73" t="s">
        <v>586</v>
      </c>
      <c r="G158" s="73" t="s">
        <v>32</v>
      </c>
      <c r="H158" s="75">
        <v>20171</v>
      </c>
      <c r="I158" s="75">
        <v>20171</v>
      </c>
      <c r="J158" s="76" t="s">
        <v>2024</v>
      </c>
      <c r="K158" s="62">
        <v>4</v>
      </c>
      <c r="L158" s="54">
        <v>17155</v>
      </c>
      <c r="M158" s="52" t="b">
        <f t="shared" si="55"/>
        <v>1</v>
      </c>
      <c r="N158" s="101">
        <f t="shared" si="64"/>
        <v>17155</v>
      </c>
      <c r="O158" s="99"/>
      <c r="P158" s="100" t="b">
        <f t="shared" si="63"/>
        <v>1</v>
      </c>
    </row>
    <row r="159" spans="2:16" x14ac:dyDescent="0.3">
      <c r="B159" s="67">
        <v>157</v>
      </c>
      <c r="C159" s="68" t="s">
        <v>587</v>
      </c>
      <c r="D159" s="68" t="s">
        <v>358</v>
      </c>
      <c r="E159" s="69" t="s">
        <v>359</v>
      </c>
      <c r="F159" s="68" t="s">
        <v>588</v>
      </c>
      <c r="G159" s="68" t="s">
        <v>32</v>
      </c>
      <c r="H159" s="70">
        <v>17155</v>
      </c>
      <c r="I159" s="70">
        <v>17155</v>
      </c>
      <c r="J159" s="71" t="s">
        <v>2300</v>
      </c>
      <c r="K159" s="61">
        <v>3</v>
      </c>
      <c r="L159" s="54">
        <v>17155</v>
      </c>
      <c r="M159" s="52" t="b">
        <f t="shared" si="55"/>
        <v>1</v>
      </c>
      <c r="N159" s="101">
        <f t="shared" si="64"/>
        <v>17155</v>
      </c>
      <c r="O159" s="99"/>
      <c r="P159" s="100" t="b">
        <f t="shared" si="63"/>
        <v>1</v>
      </c>
    </row>
    <row r="160" spans="2:16" x14ac:dyDescent="0.3">
      <c r="B160" s="72">
        <v>158</v>
      </c>
      <c r="C160" s="73" t="s">
        <v>589</v>
      </c>
      <c r="D160" s="73" t="s">
        <v>590</v>
      </c>
      <c r="E160" s="74" t="s">
        <v>591</v>
      </c>
      <c r="F160" s="73" t="s">
        <v>592</v>
      </c>
      <c r="G160" s="73" t="s">
        <v>32</v>
      </c>
      <c r="H160" s="75">
        <v>2400</v>
      </c>
      <c r="I160" s="75">
        <v>1680</v>
      </c>
      <c r="J160" s="76" t="s">
        <v>1948</v>
      </c>
      <c r="K160" s="62">
        <v>5</v>
      </c>
      <c r="L160" s="91"/>
      <c r="M160" s="52" t="b">
        <f t="shared" si="55"/>
        <v>0</v>
      </c>
      <c r="N160" s="52"/>
      <c r="O160" s="52"/>
    </row>
    <row r="161" spans="2:16" x14ac:dyDescent="0.3">
      <c r="B161" s="67">
        <v>159</v>
      </c>
      <c r="C161" s="68" t="s">
        <v>593</v>
      </c>
      <c r="D161" s="68" t="s">
        <v>594</v>
      </c>
      <c r="E161" s="69" t="s">
        <v>595</v>
      </c>
      <c r="F161" s="68" t="s">
        <v>596</v>
      </c>
      <c r="G161" s="68" t="s">
        <v>32</v>
      </c>
      <c r="H161" s="70">
        <v>17155</v>
      </c>
      <c r="I161" s="70">
        <v>17155</v>
      </c>
      <c r="J161" s="71" t="s">
        <v>1994</v>
      </c>
      <c r="K161" s="62">
        <v>2</v>
      </c>
      <c r="L161" s="54">
        <v>17155</v>
      </c>
      <c r="M161" s="52" t="b">
        <f t="shared" si="55"/>
        <v>1</v>
      </c>
      <c r="N161" s="101">
        <f t="shared" ref="N161:N162" si="65">L161</f>
        <v>17155</v>
      </c>
      <c r="O161" s="99"/>
      <c r="P161" s="100" t="b">
        <f t="shared" ref="P161:P162" si="66">IF(ISBLANK(O161),L161=N161,N161*O161=L161)</f>
        <v>1</v>
      </c>
    </row>
    <row r="162" spans="2:16" x14ac:dyDescent="0.3">
      <c r="B162" s="72">
        <v>160</v>
      </c>
      <c r="C162" s="73" t="s">
        <v>597</v>
      </c>
      <c r="D162" s="73" t="s">
        <v>598</v>
      </c>
      <c r="E162" s="74" t="s">
        <v>599</v>
      </c>
      <c r="F162" s="73" t="s">
        <v>572</v>
      </c>
      <c r="G162" s="73" t="s">
        <v>32</v>
      </c>
      <c r="H162" s="75">
        <v>17155</v>
      </c>
      <c r="I162" s="75">
        <v>17155</v>
      </c>
      <c r="J162" s="76" t="s">
        <v>2025</v>
      </c>
      <c r="K162" s="62">
        <v>1</v>
      </c>
      <c r="L162" s="54">
        <v>17155</v>
      </c>
      <c r="M162" s="52" t="b">
        <f t="shared" si="55"/>
        <v>1</v>
      </c>
      <c r="N162" s="101">
        <f t="shared" si="65"/>
        <v>17155</v>
      </c>
      <c r="O162" s="99"/>
      <c r="P162" s="100" t="b">
        <f t="shared" si="66"/>
        <v>1</v>
      </c>
    </row>
    <row r="163" spans="2:16" x14ac:dyDescent="0.3">
      <c r="B163" s="67">
        <v>161</v>
      </c>
      <c r="C163" s="68" t="s">
        <v>600</v>
      </c>
      <c r="D163" s="68" t="s">
        <v>601</v>
      </c>
      <c r="E163" s="69" t="s">
        <v>602</v>
      </c>
      <c r="F163" s="68" t="s">
        <v>603</v>
      </c>
      <c r="G163" s="68" t="s">
        <v>32</v>
      </c>
      <c r="H163" s="70">
        <v>125</v>
      </c>
      <c r="I163" s="70">
        <v>125</v>
      </c>
      <c r="J163" s="71" t="s">
        <v>2026</v>
      </c>
      <c r="K163" s="62">
        <v>4</v>
      </c>
      <c r="L163" s="91"/>
      <c r="M163" s="52" t="b">
        <f t="shared" si="55"/>
        <v>0</v>
      </c>
      <c r="N163" s="52"/>
      <c r="O163" s="52"/>
    </row>
    <row r="164" spans="2:16" x14ac:dyDescent="0.3">
      <c r="B164" s="72">
        <v>162</v>
      </c>
      <c r="C164" s="73" t="s">
        <v>604</v>
      </c>
      <c r="D164" s="73" t="s">
        <v>548</v>
      </c>
      <c r="E164" s="74" t="s">
        <v>605</v>
      </c>
      <c r="F164" s="73" t="s">
        <v>606</v>
      </c>
      <c r="G164" s="73" t="s">
        <v>32</v>
      </c>
      <c r="H164" s="75">
        <v>2400</v>
      </c>
      <c r="I164" s="75">
        <v>2400</v>
      </c>
      <c r="J164" s="76" t="s">
        <v>2027</v>
      </c>
      <c r="K164" s="62">
        <v>2</v>
      </c>
      <c r="L164" s="91"/>
      <c r="M164" s="52" t="b">
        <f t="shared" si="55"/>
        <v>0</v>
      </c>
      <c r="N164" s="52"/>
      <c r="O164" s="52"/>
    </row>
    <row r="165" spans="2:16" x14ac:dyDescent="0.3">
      <c r="B165" s="67">
        <v>163</v>
      </c>
      <c r="C165" s="68" t="s">
        <v>607</v>
      </c>
      <c r="D165" s="68" t="s">
        <v>608</v>
      </c>
      <c r="E165" s="69" t="s">
        <v>609</v>
      </c>
      <c r="F165" s="68" t="s">
        <v>610</v>
      </c>
      <c r="G165" s="68" t="s">
        <v>32</v>
      </c>
      <c r="H165" s="70">
        <v>17155</v>
      </c>
      <c r="I165" s="70">
        <v>15439.5</v>
      </c>
      <c r="J165" s="71" t="s">
        <v>1918</v>
      </c>
      <c r="K165" s="61">
        <v>1</v>
      </c>
      <c r="L165" s="54">
        <v>15439.5</v>
      </c>
      <c r="M165" s="52" t="b">
        <f t="shared" si="55"/>
        <v>1</v>
      </c>
      <c r="N165" s="98">
        <v>17155</v>
      </c>
      <c r="O165" s="99">
        <v>0.9</v>
      </c>
      <c r="P165" s="100" t="b">
        <f t="shared" ref="P165:P169" si="67">IF(ISBLANK(O165),L165=N165,N165*O165=L165)</f>
        <v>1</v>
      </c>
    </row>
    <row r="166" spans="2:16" x14ac:dyDescent="0.3">
      <c r="B166" s="72">
        <v>164</v>
      </c>
      <c r="C166" s="73" t="s">
        <v>611</v>
      </c>
      <c r="D166" s="73" t="s">
        <v>612</v>
      </c>
      <c r="E166" s="74" t="s">
        <v>613</v>
      </c>
      <c r="F166" s="73" t="s">
        <v>509</v>
      </c>
      <c r="G166" s="73" t="s">
        <v>178</v>
      </c>
      <c r="H166" s="75">
        <v>17155</v>
      </c>
      <c r="I166" s="75">
        <v>17155</v>
      </c>
      <c r="J166" s="76" t="s">
        <v>1958</v>
      </c>
      <c r="K166" s="62">
        <v>1</v>
      </c>
      <c r="L166" s="54">
        <v>17155</v>
      </c>
      <c r="M166" s="52" t="b">
        <f t="shared" si="55"/>
        <v>1</v>
      </c>
      <c r="N166" s="101">
        <f t="shared" ref="N166" si="68">L166</f>
        <v>17155</v>
      </c>
      <c r="O166" s="99"/>
      <c r="P166" s="100" t="b">
        <f t="shared" si="67"/>
        <v>1</v>
      </c>
    </row>
    <row r="167" spans="2:16" x14ac:dyDescent="0.3">
      <c r="B167" s="67">
        <v>165</v>
      </c>
      <c r="C167" s="68" t="s">
        <v>614</v>
      </c>
      <c r="D167" s="68" t="s">
        <v>615</v>
      </c>
      <c r="E167" s="69" t="s">
        <v>616</v>
      </c>
      <c r="F167" s="68" t="s">
        <v>617</v>
      </c>
      <c r="G167" s="68" t="s">
        <v>178</v>
      </c>
      <c r="H167" s="70">
        <v>17155</v>
      </c>
      <c r="I167" s="70">
        <v>12008.5</v>
      </c>
      <c r="J167" s="71" t="s">
        <v>2028</v>
      </c>
      <c r="K167" s="62">
        <v>2</v>
      </c>
      <c r="L167" s="54">
        <v>12008.5</v>
      </c>
      <c r="M167" s="52" t="b">
        <f t="shared" si="55"/>
        <v>1</v>
      </c>
      <c r="N167" s="98">
        <v>17155</v>
      </c>
      <c r="O167" s="99">
        <v>0.7</v>
      </c>
      <c r="P167" s="100" t="b">
        <f t="shared" si="67"/>
        <v>1</v>
      </c>
    </row>
    <row r="168" spans="2:16" x14ac:dyDescent="0.3">
      <c r="B168" s="72">
        <v>166</v>
      </c>
      <c r="C168" s="73" t="s">
        <v>618</v>
      </c>
      <c r="D168" s="73" t="s">
        <v>619</v>
      </c>
      <c r="E168" s="74" t="s">
        <v>620</v>
      </c>
      <c r="F168" s="73" t="s">
        <v>621</v>
      </c>
      <c r="G168" s="73" t="s">
        <v>32</v>
      </c>
      <c r="H168" s="75">
        <v>20171</v>
      </c>
      <c r="I168" s="75">
        <v>20171</v>
      </c>
      <c r="J168" s="76" t="s">
        <v>1989</v>
      </c>
      <c r="K168" s="62">
        <v>4</v>
      </c>
      <c r="L168" s="54">
        <v>17155</v>
      </c>
      <c r="M168" s="52" t="b">
        <f t="shared" si="55"/>
        <v>1</v>
      </c>
      <c r="N168" s="101">
        <f t="shared" ref="N168:N169" si="69">L168</f>
        <v>17155</v>
      </c>
      <c r="O168" s="99"/>
      <c r="P168" s="100" t="b">
        <f t="shared" si="67"/>
        <v>1</v>
      </c>
    </row>
    <row r="169" spans="2:16" x14ac:dyDescent="0.3">
      <c r="B169" s="67">
        <v>167</v>
      </c>
      <c r="C169" s="68" t="s">
        <v>622</v>
      </c>
      <c r="D169" s="68" t="s">
        <v>623</v>
      </c>
      <c r="E169" s="69" t="s">
        <v>624</v>
      </c>
      <c r="F169" s="68" t="s">
        <v>99</v>
      </c>
      <c r="G169" s="68" t="s">
        <v>178</v>
      </c>
      <c r="H169" s="70">
        <v>17155</v>
      </c>
      <c r="I169" s="70">
        <v>17155</v>
      </c>
      <c r="J169" s="71" t="s">
        <v>1958</v>
      </c>
      <c r="K169" s="61">
        <v>1</v>
      </c>
      <c r="L169" s="54">
        <v>17155</v>
      </c>
      <c r="M169" s="52" t="b">
        <f t="shared" si="55"/>
        <v>1</v>
      </c>
      <c r="N169" s="101">
        <f t="shared" si="69"/>
        <v>17155</v>
      </c>
      <c r="O169" s="99"/>
      <c r="P169" s="100" t="b">
        <f t="shared" si="67"/>
        <v>1</v>
      </c>
    </row>
    <row r="170" spans="2:16" x14ac:dyDescent="0.3">
      <c r="B170" s="72">
        <v>168</v>
      </c>
      <c r="C170" s="73" t="s">
        <v>625</v>
      </c>
      <c r="D170" s="73" t="s">
        <v>626</v>
      </c>
      <c r="E170" s="74" t="s">
        <v>627</v>
      </c>
      <c r="F170" s="73" t="s">
        <v>99</v>
      </c>
      <c r="G170" s="73" t="s">
        <v>178</v>
      </c>
      <c r="H170" s="75">
        <v>8551</v>
      </c>
      <c r="I170" s="75">
        <v>8551</v>
      </c>
      <c r="J170" s="76" t="s">
        <v>2029</v>
      </c>
      <c r="K170" s="61">
        <v>1</v>
      </c>
      <c r="L170" s="91"/>
      <c r="M170" s="52" t="b">
        <f t="shared" si="55"/>
        <v>0</v>
      </c>
      <c r="N170" s="52"/>
      <c r="O170" s="52"/>
    </row>
    <row r="171" spans="2:16" x14ac:dyDescent="0.3">
      <c r="B171" s="67">
        <v>169</v>
      </c>
      <c r="C171" s="68" t="s">
        <v>628</v>
      </c>
      <c r="D171" s="68" t="s">
        <v>629</v>
      </c>
      <c r="E171" s="69" t="s">
        <v>630</v>
      </c>
      <c r="F171" s="68" t="s">
        <v>631</v>
      </c>
      <c r="G171" s="68" t="s">
        <v>178</v>
      </c>
      <c r="H171" s="70">
        <v>8551</v>
      </c>
      <c r="I171" s="70">
        <v>8551</v>
      </c>
      <c r="J171" s="71" t="s">
        <v>2030</v>
      </c>
      <c r="K171" s="62">
        <v>1</v>
      </c>
      <c r="L171" s="91"/>
      <c r="M171" s="52" t="b">
        <f t="shared" si="55"/>
        <v>0</v>
      </c>
      <c r="N171" s="52"/>
      <c r="O171" s="52"/>
    </row>
    <row r="172" spans="2:16" x14ac:dyDescent="0.3">
      <c r="B172" s="72">
        <v>170</v>
      </c>
      <c r="C172" s="73" t="s">
        <v>632</v>
      </c>
      <c r="D172" s="73" t="s">
        <v>633</v>
      </c>
      <c r="E172" s="74" t="s">
        <v>634</v>
      </c>
      <c r="F172" s="73" t="s">
        <v>106</v>
      </c>
      <c r="G172" s="73" t="s">
        <v>450</v>
      </c>
      <c r="H172" s="75">
        <v>11992</v>
      </c>
      <c r="I172" s="75">
        <v>11992</v>
      </c>
      <c r="J172" s="76" t="s">
        <v>2031</v>
      </c>
      <c r="K172" s="61">
        <v>1</v>
      </c>
      <c r="L172" s="91"/>
      <c r="M172" s="52" t="b">
        <f t="shared" si="55"/>
        <v>0</v>
      </c>
      <c r="N172" s="52"/>
      <c r="O172" s="52"/>
    </row>
    <row r="173" spans="2:16" x14ac:dyDescent="0.3">
      <c r="B173" s="67">
        <v>171</v>
      </c>
      <c r="C173" s="68" t="s">
        <v>635</v>
      </c>
      <c r="D173" s="68" t="s">
        <v>487</v>
      </c>
      <c r="E173" s="69" t="s">
        <v>488</v>
      </c>
      <c r="F173" s="68" t="s">
        <v>636</v>
      </c>
      <c r="G173" s="68" t="s">
        <v>32</v>
      </c>
      <c r="H173" s="70">
        <v>17155</v>
      </c>
      <c r="I173" s="70">
        <v>17155</v>
      </c>
      <c r="J173" s="71" t="s">
        <v>2032</v>
      </c>
      <c r="K173" s="62">
        <v>3</v>
      </c>
      <c r="L173" s="54">
        <v>17155</v>
      </c>
      <c r="M173" s="52" t="b">
        <f t="shared" si="55"/>
        <v>1</v>
      </c>
      <c r="N173" s="101">
        <f t="shared" ref="N173:N177" si="70">L173</f>
        <v>17155</v>
      </c>
      <c r="O173" s="99"/>
      <c r="P173" s="100" t="b">
        <f t="shared" ref="P173:P177" si="71">IF(ISBLANK(O173),L173=N173,N173*O173=L173)</f>
        <v>1</v>
      </c>
    </row>
    <row r="174" spans="2:16" x14ac:dyDescent="0.3">
      <c r="B174" s="72">
        <v>172</v>
      </c>
      <c r="C174" s="73" t="s">
        <v>637</v>
      </c>
      <c r="D174" s="78" t="s">
        <v>638</v>
      </c>
      <c r="E174" s="74" t="s">
        <v>639</v>
      </c>
      <c r="F174" s="73" t="s">
        <v>99</v>
      </c>
      <c r="G174" s="73" t="s">
        <v>32</v>
      </c>
      <c r="H174" s="75">
        <v>17155</v>
      </c>
      <c r="I174" s="75">
        <v>17155</v>
      </c>
      <c r="J174" s="76" t="s">
        <v>1958</v>
      </c>
      <c r="K174" s="61">
        <v>1</v>
      </c>
      <c r="L174" s="54">
        <v>17155</v>
      </c>
      <c r="M174" s="52" t="b">
        <f t="shared" si="55"/>
        <v>1</v>
      </c>
      <c r="N174" s="101">
        <f t="shared" si="70"/>
        <v>17155</v>
      </c>
      <c r="O174" s="99"/>
      <c r="P174" s="100" t="b">
        <f t="shared" si="71"/>
        <v>1</v>
      </c>
    </row>
    <row r="175" spans="2:16" x14ac:dyDescent="0.3">
      <c r="B175" s="67">
        <v>173</v>
      </c>
      <c r="C175" s="68" t="s">
        <v>640</v>
      </c>
      <c r="D175" s="68" t="s">
        <v>641</v>
      </c>
      <c r="E175" s="69" t="s">
        <v>642</v>
      </c>
      <c r="F175" s="68" t="s">
        <v>643</v>
      </c>
      <c r="G175" s="68" t="s">
        <v>32</v>
      </c>
      <c r="H175" s="70">
        <v>22571</v>
      </c>
      <c r="I175" s="70">
        <v>22571</v>
      </c>
      <c r="J175" s="71" t="s">
        <v>2033</v>
      </c>
      <c r="K175" s="62">
        <v>5</v>
      </c>
      <c r="L175" s="54">
        <v>17155</v>
      </c>
      <c r="M175" s="52" t="b">
        <f t="shared" si="55"/>
        <v>1</v>
      </c>
      <c r="N175" s="101">
        <f t="shared" si="70"/>
        <v>17155</v>
      </c>
      <c r="O175" s="99"/>
      <c r="P175" s="100" t="b">
        <f t="shared" si="71"/>
        <v>1</v>
      </c>
    </row>
    <row r="176" spans="2:16" x14ac:dyDescent="0.3">
      <c r="B176" s="72">
        <v>174</v>
      </c>
      <c r="C176" s="73" t="s">
        <v>644</v>
      </c>
      <c r="D176" s="73" t="s">
        <v>645</v>
      </c>
      <c r="E176" s="74" t="s">
        <v>646</v>
      </c>
      <c r="F176" s="73" t="s">
        <v>647</v>
      </c>
      <c r="G176" s="73" t="s">
        <v>32</v>
      </c>
      <c r="H176" s="75">
        <v>17155</v>
      </c>
      <c r="I176" s="75">
        <v>17155</v>
      </c>
      <c r="J176" s="76" t="s">
        <v>2034</v>
      </c>
      <c r="K176" s="62">
        <v>2</v>
      </c>
      <c r="L176" s="54">
        <v>17155</v>
      </c>
      <c r="M176" s="52" t="b">
        <f t="shared" si="55"/>
        <v>1</v>
      </c>
      <c r="N176" s="101">
        <f t="shared" si="70"/>
        <v>17155</v>
      </c>
      <c r="O176" s="99"/>
      <c r="P176" s="100" t="b">
        <f t="shared" si="71"/>
        <v>1</v>
      </c>
    </row>
    <row r="177" spans="2:16" x14ac:dyDescent="0.3">
      <c r="B177" s="67">
        <v>175</v>
      </c>
      <c r="C177" s="68" t="s">
        <v>648</v>
      </c>
      <c r="D177" s="77" t="s">
        <v>432</v>
      </c>
      <c r="E177" s="69" t="s">
        <v>649</v>
      </c>
      <c r="F177" s="68" t="s">
        <v>650</v>
      </c>
      <c r="G177" s="68" t="s">
        <v>178</v>
      </c>
      <c r="H177" s="70">
        <v>17155</v>
      </c>
      <c r="I177" s="70">
        <v>17155</v>
      </c>
      <c r="J177" s="71" t="s">
        <v>1958</v>
      </c>
      <c r="K177" s="62">
        <v>5</v>
      </c>
      <c r="L177" s="54">
        <v>17155</v>
      </c>
      <c r="M177" s="52" t="b">
        <f t="shared" si="55"/>
        <v>1</v>
      </c>
      <c r="N177" s="101">
        <f t="shared" si="70"/>
        <v>17155</v>
      </c>
      <c r="O177" s="99"/>
      <c r="P177" s="100" t="b">
        <f t="shared" si="71"/>
        <v>1</v>
      </c>
    </row>
    <row r="178" spans="2:16" x14ac:dyDescent="0.3">
      <c r="B178" s="72">
        <v>176</v>
      </c>
      <c r="C178" s="73" t="s">
        <v>651</v>
      </c>
      <c r="D178" s="73" t="s">
        <v>652</v>
      </c>
      <c r="E178" s="74" t="s">
        <v>653</v>
      </c>
      <c r="F178" s="73" t="s">
        <v>654</v>
      </c>
      <c r="G178" s="73" t="s">
        <v>178</v>
      </c>
      <c r="H178" s="75">
        <v>2400</v>
      </c>
      <c r="I178" s="75">
        <v>2400</v>
      </c>
      <c r="J178" s="76" t="s">
        <v>2035</v>
      </c>
      <c r="K178" s="92" t="s">
        <v>1887</v>
      </c>
      <c r="L178" s="91"/>
      <c r="M178" s="52" t="b">
        <f t="shared" si="55"/>
        <v>0</v>
      </c>
      <c r="N178" s="52"/>
      <c r="O178" s="52"/>
    </row>
    <row r="179" spans="2:16" x14ac:dyDescent="0.3">
      <c r="B179" s="67">
        <v>177</v>
      </c>
      <c r="C179" s="68" t="s">
        <v>655</v>
      </c>
      <c r="D179" s="68" t="s">
        <v>656</v>
      </c>
      <c r="E179" s="69" t="s">
        <v>657</v>
      </c>
      <c r="F179" s="68" t="s">
        <v>658</v>
      </c>
      <c r="G179" s="68" t="s">
        <v>178</v>
      </c>
      <c r="H179" s="70">
        <v>17155</v>
      </c>
      <c r="I179" s="70">
        <v>17155</v>
      </c>
      <c r="J179" s="71" t="s">
        <v>1958</v>
      </c>
      <c r="K179" s="62">
        <v>2</v>
      </c>
      <c r="L179" s="54">
        <v>17155</v>
      </c>
      <c r="M179" s="52" t="b">
        <f t="shared" si="55"/>
        <v>1</v>
      </c>
      <c r="N179" s="101">
        <f t="shared" ref="N179" si="72">L179</f>
        <v>17155</v>
      </c>
      <c r="O179" s="99"/>
      <c r="P179" s="100" t="b">
        <f>IF(ISBLANK(O179),L179=N179,N179*O179=L179)</f>
        <v>1</v>
      </c>
    </row>
    <row r="180" spans="2:16" x14ac:dyDescent="0.3">
      <c r="B180" s="72">
        <v>178</v>
      </c>
      <c r="C180" s="73" t="s">
        <v>659</v>
      </c>
      <c r="D180" s="73" t="s">
        <v>660</v>
      </c>
      <c r="E180" s="74" t="s">
        <v>661</v>
      </c>
      <c r="F180" s="73" t="s">
        <v>662</v>
      </c>
      <c r="G180" s="73" t="s">
        <v>32</v>
      </c>
      <c r="H180" s="75">
        <v>2400</v>
      </c>
      <c r="I180" s="75">
        <v>2400</v>
      </c>
      <c r="J180" s="76" t="s">
        <v>2036</v>
      </c>
      <c r="K180" s="62">
        <v>5</v>
      </c>
      <c r="L180" s="91"/>
      <c r="M180" s="52" t="b">
        <f t="shared" si="55"/>
        <v>0</v>
      </c>
      <c r="N180" s="52"/>
      <c r="O180" s="52"/>
    </row>
    <row r="181" spans="2:16" x14ac:dyDescent="0.3">
      <c r="B181" s="67">
        <v>179</v>
      </c>
      <c r="C181" s="68" t="s">
        <v>663</v>
      </c>
      <c r="D181" s="68" t="s">
        <v>470</v>
      </c>
      <c r="E181" s="69" t="s">
        <v>471</v>
      </c>
      <c r="F181" s="68" t="s">
        <v>664</v>
      </c>
      <c r="G181" s="68" t="s">
        <v>32</v>
      </c>
      <c r="H181" s="70">
        <v>2400</v>
      </c>
      <c r="I181" s="70">
        <v>2400</v>
      </c>
      <c r="J181" s="71" t="s">
        <v>2037</v>
      </c>
      <c r="K181" s="62">
        <v>2</v>
      </c>
      <c r="L181" s="91"/>
      <c r="M181" s="52" t="b">
        <f t="shared" si="55"/>
        <v>0</v>
      </c>
      <c r="N181" s="52"/>
      <c r="O181" s="52"/>
    </row>
    <row r="182" spans="2:16" x14ac:dyDescent="0.3">
      <c r="B182" s="72">
        <v>180</v>
      </c>
      <c r="C182" s="73" t="s">
        <v>665</v>
      </c>
      <c r="D182" s="73" t="s">
        <v>666</v>
      </c>
      <c r="E182" s="74" t="s">
        <v>667</v>
      </c>
      <c r="F182" s="73" t="s">
        <v>668</v>
      </c>
      <c r="G182" s="73" t="s">
        <v>32</v>
      </c>
      <c r="H182" s="75">
        <v>17155</v>
      </c>
      <c r="I182" s="75">
        <v>17155</v>
      </c>
      <c r="J182" s="76" t="s">
        <v>1994</v>
      </c>
      <c r="K182" s="62">
        <v>2</v>
      </c>
      <c r="L182" s="54">
        <v>17155</v>
      </c>
      <c r="M182" s="52" t="b">
        <f t="shared" si="55"/>
        <v>1</v>
      </c>
      <c r="N182" s="101">
        <f t="shared" ref="N182:N183" si="73">L182</f>
        <v>17155</v>
      </c>
      <c r="O182" s="99"/>
      <c r="P182" s="100" t="b">
        <f t="shared" ref="P182:P183" si="74">IF(ISBLANK(O182),L182=N182,N182*O182=L182)</f>
        <v>1</v>
      </c>
    </row>
    <row r="183" spans="2:16" x14ac:dyDescent="0.3">
      <c r="B183" s="67">
        <v>181</v>
      </c>
      <c r="C183" s="68" t="s">
        <v>669</v>
      </c>
      <c r="D183" s="68" t="s">
        <v>308</v>
      </c>
      <c r="E183" s="69" t="s">
        <v>309</v>
      </c>
      <c r="F183" s="68" t="s">
        <v>670</v>
      </c>
      <c r="G183" s="68" t="s">
        <v>32</v>
      </c>
      <c r="H183" s="70">
        <v>19555</v>
      </c>
      <c r="I183" s="70">
        <v>19555</v>
      </c>
      <c r="J183" s="71" t="s">
        <v>2038</v>
      </c>
      <c r="K183" s="61">
        <v>5</v>
      </c>
      <c r="L183" s="54">
        <v>17155</v>
      </c>
      <c r="M183" s="52" t="b">
        <f t="shared" si="55"/>
        <v>1</v>
      </c>
      <c r="N183" s="101">
        <f t="shared" si="73"/>
        <v>17155</v>
      </c>
      <c r="O183" s="99"/>
      <c r="P183" s="100" t="b">
        <f t="shared" si="74"/>
        <v>1</v>
      </c>
    </row>
    <row r="184" spans="2:16" x14ac:dyDescent="0.3">
      <c r="B184" s="72">
        <v>182</v>
      </c>
      <c r="C184" s="73" t="s">
        <v>671</v>
      </c>
      <c r="D184" s="73" t="s">
        <v>672</v>
      </c>
      <c r="E184" s="74" t="s">
        <v>673</v>
      </c>
      <c r="F184" s="73" t="s">
        <v>277</v>
      </c>
      <c r="G184" s="73" t="s">
        <v>32</v>
      </c>
      <c r="H184" s="75">
        <v>125</v>
      </c>
      <c r="I184" s="75">
        <v>125</v>
      </c>
      <c r="J184" s="76" t="s">
        <v>2039</v>
      </c>
      <c r="K184" s="62">
        <v>2</v>
      </c>
      <c r="L184" s="91"/>
      <c r="M184" s="52" t="b">
        <f t="shared" si="55"/>
        <v>0</v>
      </c>
      <c r="N184" s="52"/>
      <c r="O184" s="52"/>
    </row>
    <row r="185" spans="2:16" x14ac:dyDescent="0.3">
      <c r="B185" s="67">
        <v>183</v>
      </c>
      <c r="C185" s="68" t="s">
        <v>674</v>
      </c>
      <c r="D185" s="68" t="s">
        <v>675</v>
      </c>
      <c r="E185" s="69" t="s">
        <v>676</v>
      </c>
      <c r="F185" s="68" t="s">
        <v>677</v>
      </c>
      <c r="G185" s="68" t="s">
        <v>450</v>
      </c>
      <c r="H185" s="70">
        <v>17155</v>
      </c>
      <c r="I185" s="70">
        <v>17155</v>
      </c>
      <c r="J185" s="71" t="s">
        <v>1937</v>
      </c>
      <c r="K185" s="62">
        <v>3</v>
      </c>
      <c r="L185" s="54">
        <v>17155</v>
      </c>
      <c r="M185" s="52" t="b">
        <f t="shared" si="55"/>
        <v>1</v>
      </c>
      <c r="N185" s="101">
        <f t="shared" ref="N185:N186" si="75">L185</f>
        <v>17155</v>
      </c>
      <c r="O185" s="99"/>
      <c r="P185" s="100" t="b">
        <f t="shared" ref="P185:P191" si="76">IF(ISBLANK(O185),L185=N185,N185*O185=L185)</f>
        <v>1</v>
      </c>
    </row>
    <row r="186" spans="2:16" x14ac:dyDescent="0.3">
      <c r="B186" s="72">
        <v>184</v>
      </c>
      <c r="C186" s="73" t="s">
        <v>678</v>
      </c>
      <c r="D186" s="73" t="s">
        <v>499</v>
      </c>
      <c r="E186" s="74" t="s">
        <v>500</v>
      </c>
      <c r="F186" s="73" t="s">
        <v>679</v>
      </c>
      <c r="G186" s="73" t="s">
        <v>32</v>
      </c>
      <c r="H186" s="75">
        <v>17155</v>
      </c>
      <c r="I186" s="75">
        <v>17155</v>
      </c>
      <c r="J186" s="76" t="s">
        <v>2040</v>
      </c>
      <c r="K186" s="62">
        <v>4</v>
      </c>
      <c r="L186" s="54">
        <v>17155</v>
      </c>
      <c r="M186" s="52" t="b">
        <f t="shared" si="55"/>
        <v>1</v>
      </c>
      <c r="N186" s="101">
        <f t="shared" si="75"/>
        <v>17155</v>
      </c>
      <c r="O186" s="99"/>
      <c r="P186" s="100" t="b">
        <f t="shared" si="76"/>
        <v>1</v>
      </c>
    </row>
    <row r="187" spans="2:16" x14ac:dyDescent="0.3">
      <c r="B187" s="67">
        <v>185</v>
      </c>
      <c r="C187" s="68" t="s">
        <v>680</v>
      </c>
      <c r="D187" s="68" t="s">
        <v>681</v>
      </c>
      <c r="E187" s="69" t="s">
        <v>682</v>
      </c>
      <c r="F187" s="68" t="s">
        <v>683</v>
      </c>
      <c r="G187" s="68" t="s">
        <v>684</v>
      </c>
      <c r="H187" s="70">
        <v>17155</v>
      </c>
      <c r="I187" s="70">
        <v>12008.5</v>
      </c>
      <c r="J187" s="71" t="s">
        <v>1937</v>
      </c>
      <c r="K187" s="62">
        <v>1</v>
      </c>
      <c r="L187" s="54">
        <v>12008.5</v>
      </c>
      <c r="M187" s="52" t="b">
        <f t="shared" si="55"/>
        <v>1</v>
      </c>
      <c r="N187" s="98">
        <v>17155</v>
      </c>
      <c r="O187" s="99">
        <v>0.7</v>
      </c>
      <c r="P187" s="100" t="b">
        <f t="shared" si="76"/>
        <v>1</v>
      </c>
    </row>
    <row r="188" spans="2:16" x14ac:dyDescent="0.3">
      <c r="B188" s="72">
        <v>186</v>
      </c>
      <c r="C188" s="73" t="s">
        <v>685</v>
      </c>
      <c r="D188" s="73" t="s">
        <v>686</v>
      </c>
      <c r="E188" s="74" t="s">
        <v>687</v>
      </c>
      <c r="F188" s="73" t="s">
        <v>99</v>
      </c>
      <c r="G188" s="73" t="s">
        <v>32</v>
      </c>
      <c r="H188" s="75">
        <v>17155</v>
      </c>
      <c r="I188" s="75">
        <v>17155</v>
      </c>
      <c r="J188" s="76" t="s">
        <v>1994</v>
      </c>
      <c r="K188" s="61">
        <v>1</v>
      </c>
      <c r="L188" s="54">
        <v>17155</v>
      </c>
      <c r="M188" s="52" t="b">
        <f t="shared" si="55"/>
        <v>1</v>
      </c>
      <c r="N188" s="101">
        <f t="shared" ref="N188:N191" si="77">L188</f>
        <v>17155</v>
      </c>
      <c r="O188" s="99"/>
      <c r="P188" s="100" t="b">
        <f t="shared" si="76"/>
        <v>1</v>
      </c>
    </row>
    <row r="189" spans="2:16" x14ac:dyDescent="0.3">
      <c r="B189" s="67">
        <v>187</v>
      </c>
      <c r="C189" s="68" t="s">
        <v>688</v>
      </c>
      <c r="D189" s="77" t="s">
        <v>689</v>
      </c>
      <c r="E189" s="69" t="s">
        <v>690</v>
      </c>
      <c r="F189" s="68" t="s">
        <v>691</v>
      </c>
      <c r="G189" s="68" t="s">
        <v>450</v>
      </c>
      <c r="H189" s="70">
        <v>11992</v>
      </c>
      <c r="I189" s="70">
        <v>11992</v>
      </c>
      <c r="J189" s="71" t="s">
        <v>2001</v>
      </c>
      <c r="K189" s="62">
        <v>1</v>
      </c>
      <c r="L189" s="54">
        <v>11992</v>
      </c>
      <c r="M189" s="52" t="b">
        <f t="shared" si="55"/>
        <v>1</v>
      </c>
      <c r="N189" s="101">
        <f t="shared" si="77"/>
        <v>11992</v>
      </c>
      <c r="O189" s="99"/>
      <c r="P189" s="100" t="b">
        <f t="shared" si="76"/>
        <v>1</v>
      </c>
    </row>
    <row r="190" spans="2:16" x14ac:dyDescent="0.3">
      <c r="B190" s="72">
        <v>188</v>
      </c>
      <c r="C190" s="73" t="s">
        <v>692</v>
      </c>
      <c r="D190" s="73" t="s">
        <v>693</v>
      </c>
      <c r="E190" s="74" t="s">
        <v>694</v>
      </c>
      <c r="F190" s="73" t="s">
        <v>31</v>
      </c>
      <c r="G190" s="73" t="s">
        <v>32</v>
      </c>
      <c r="H190" s="75">
        <v>11992</v>
      </c>
      <c r="I190" s="75">
        <v>11992</v>
      </c>
      <c r="J190" s="76" t="s">
        <v>2041</v>
      </c>
      <c r="K190" s="61">
        <v>1</v>
      </c>
      <c r="L190" s="54">
        <v>11992</v>
      </c>
      <c r="M190" s="52" t="b">
        <f t="shared" si="55"/>
        <v>1</v>
      </c>
      <c r="N190" s="101">
        <f t="shared" si="77"/>
        <v>11992</v>
      </c>
      <c r="O190" s="99"/>
      <c r="P190" s="100" t="b">
        <f t="shared" si="76"/>
        <v>1</v>
      </c>
    </row>
    <row r="191" spans="2:16" x14ac:dyDescent="0.3">
      <c r="B191" s="67">
        <v>189</v>
      </c>
      <c r="C191" s="68" t="s">
        <v>695</v>
      </c>
      <c r="D191" s="68" t="s">
        <v>696</v>
      </c>
      <c r="E191" s="69" t="s">
        <v>697</v>
      </c>
      <c r="F191" s="68" t="s">
        <v>698</v>
      </c>
      <c r="G191" s="68" t="s">
        <v>32</v>
      </c>
      <c r="H191" s="70">
        <v>17155</v>
      </c>
      <c r="I191" s="70">
        <v>17155</v>
      </c>
      <c r="J191" s="71" t="s">
        <v>2042</v>
      </c>
      <c r="K191" s="62">
        <v>3</v>
      </c>
      <c r="L191" s="54">
        <v>17155</v>
      </c>
      <c r="M191" s="52" t="b">
        <f t="shared" si="55"/>
        <v>1</v>
      </c>
      <c r="N191" s="101">
        <f t="shared" si="77"/>
        <v>17155</v>
      </c>
      <c r="O191" s="99"/>
      <c r="P191" s="100" t="b">
        <f t="shared" si="76"/>
        <v>1</v>
      </c>
    </row>
    <row r="192" spans="2:16" x14ac:dyDescent="0.3">
      <c r="B192" s="72">
        <v>190</v>
      </c>
      <c r="C192" s="73" t="s">
        <v>699</v>
      </c>
      <c r="D192" s="73" t="s">
        <v>312</v>
      </c>
      <c r="E192" s="74" t="s">
        <v>313</v>
      </c>
      <c r="F192" s="73" t="s">
        <v>700</v>
      </c>
      <c r="G192" s="73" t="s">
        <v>32</v>
      </c>
      <c r="H192" s="75">
        <v>2400</v>
      </c>
      <c r="I192" s="75">
        <v>2400</v>
      </c>
      <c r="J192" s="76" t="s">
        <v>2043</v>
      </c>
      <c r="K192" s="62">
        <v>3</v>
      </c>
      <c r="L192" s="91"/>
      <c r="M192" s="52" t="b">
        <f t="shared" si="55"/>
        <v>0</v>
      </c>
      <c r="N192" s="52"/>
      <c r="O192" s="52"/>
    </row>
    <row r="193" spans="2:16" x14ac:dyDescent="0.3">
      <c r="B193" s="67">
        <v>191</v>
      </c>
      <c r="C193" s="68" t="s">
        <v>701</v>
      </c>
      <c r="D193" s="68" t="s">
        <v>702</v>
      </c>
      <c r="E193" s="69" t="s">
        <v>703</v>
      </c>
      <c r="F193" s="68" t="s">
        <v>489</v>
      </c>
      <c r="G193" s="68" t="s">
        <v>450</v>
      </c>
      <c r="H193" s="70">
        <v>17155</v>
      </c>
      <c r="I193" s="70">
        <v>17155</v>
      </c>
      <c r="J193" s="71" t="s">
        <v>1958</v>
      </c>
      <c r="K193" s="62">
        <v>2</v>
      </c>
      <c r="L193" s="54">
        <v>17155</v>
      </c>
      <c r="M193" s="52" t="b">
        <f t="shared" si="55"/>
        <v>1</v>
      </c>
      <c r="N193" s="101">
        <f t="shared" ref="N193" si="78">L193</f>
        <v>17155</v>
      </c>
      <c r="O193" s="99"/>
      <c r="P193" s="100" t="b">
        <f>IF(ISBLANK(O193),L193=N193,N193*O193=L193)</f>
        <v>1</v>
      </c>
    </row>
    <row r="194" spans="2:16" x14ac:dyDescent="0.3">
      <c r="B194" s="72">
        <v>192</v>
      </c>
      <c r="C194" s="73" t="s">
        <v>704</v>
      </c>
      <c r="D194" s="73" t="s">
        <v>705</v>
      </c>
      <c r="E194" s="74" t="s">
        <v>706</v>
      </c>
      <c r="F194" s="73" t="s">
        <v>707</v>
      </c>
      <c r="G194" s="73" t="s">
        <v>32</v>
      </c>
      <c r="H194" s="75">
        <v>2400</v>
      </c>
      <c r="I194" s="75">
        <v>2400</v>
      </c>
      <c r="J194" s="76" t="s">
        <v>2044</v>
      </c>
      <c r="K194" s="61">
        <v>3</v>
      </c>
      <c r="L194" s="91"/>
      <c r="M194" s="52" t="b">
        <f t="shared" si="55"/>
        <v>0</v>
      </c>
      <c r="N194" s="52"/>
      <c r="O194" s="52"/>
    </row>
    <row r="195" spans="2:16" x14ac:dyDescent="0.3">
      <c r="B195" s="67">
        <v>193</v>
      </c>
      <c r="C195" s="68" t="s">
        <v>708</v>
      </c>
      <c r="D195" s="68" t="s">
        <v>432</v>
      </c>
      <c r="E195" s="69" t="s">
        <v>433</v>
      </c>
      <c r="F195" s="68" t="s">
        <v>709</v>
      </c>
      <c r="G195" s="68" t="s">
        <v>32</v>
      </c>
      <c r="H195" s="70">
        <v>17155</v>
      </c>
      <c r="I195" s="70">
        <v>17155</v>
      </c>
      <c r="J195" s="71" t="s">
        <v>2045</v>
      </c>
      <c r="K195" s="62">
        <v>2</v>
      </c>
      <c r="L195" s="54">
        <v>17155</v>
      </c>
      <c r="M195" s="52" t="b">
        <f t="shared" si="55"/>
        <v>1</v>
      </c>
      <c r="N195" s="101">
        <f t="shared" ref="N195:N198" si="79">L195</f>
        <v>17155</v>
      </c>
      <c r="O195" s="99"/>
      <c r="P195" s="100" t="b">
        <f t="shared" ref="P195:P198" si="80">IF(ISBLANK(O195),L195=N195,N195*O195=L195)</f>
        <v>1</v>
      </c>
    </row>
    <row r="196" spans="2:16" x14ac:dyDescent="0.3">
      <c r="B196" s="72">
        <v>194</v>
      </c>
      <c r="C196" s="73" t="s">
        <v>710</v>
      </c>
      <c r="D196" s="73" t="s">
        <v>711</v>
      </c>
      <c r="E196" s="74" t="s">
        <v>712</v>
      </c>
      <c r="F196" s="73" t="s">
        <v>713</v>
      </c>
      <c r="G196" s="73" t="s">
        <v>32</v>
      </c>
      <c r="H196" s="75">
        <v>19555</v>
      </c>
      <c r="I196" s="75">
        <v>19555</v>
      </c>
      <c r="J196" s="76" t="s">
        <v>2046</v>
      </c>
      <c r="K196" s="62">
        <v>4</v>
      </c>
      <c r="L196" s="54">
        <v>17155</v>
      </c>
      <c r="M196" s="52" t="b">
        <f t="shared" ref="M196:M259" si="81">ISNUMBER(L196)</f>
        <v>1</v>
      </c>
      <c r="N196" s="101">
        <f t="shared" si="79"/>
        <v>17155</v>
      </c>
      <c r="O196" s="99"/>
      <c r="P196" s="100" t="b">
        <f t="shared" si="80"/>
        <v>1</v>
      </c>
    </row>
    <row r="197" spans="2:16" x14ac:dyDescent="0.3">
      <c r="B197" s="67">
        <v>195</v>
      </c>
      <c r="C197" s="68" t="s">
        <v>714</v>
      </c>
      <c r="D197" s="68" t="s">
        <v>715</v>
      </c>
      <c r="E197" s="69" t="s">
        <v>716</v>
      </c>
      <c r="F197" s="68" t="s">
        <v>717</v>
      </c>
      <c r="G197" s="68" t="s">
        <v>32</v>
      </c>
      <c r="H197" s="70">
        <v>17155</v>
      </c>
      <c r="I197" s="70">
        <v>17155</v>
      </c>
      <c r="J197" s="71" t="s">
        <v>1994</v>
      </c>
      <c r="K197" s="62">
        <v>2</v>
      </c>
      <c r="L197" s="54">
        <v>17155</v>
      </c>
      <c r="M197" s="52" t="b">
        <f t="shared" si="81"/>
        <v>1</v>
      </c>
      <c r="N197" s="101">
        <f t="shared" si="79"/>
        <v>17155</v>
      </c>
      <c r="O197" s="99"/>
      <c r="P197" s="100" t="b">
        <f t="shared" si="80"/>
        <v>1</v>
      </c>
    </row>
    <row r="198" spans="2:16" x14ac:dyDescent="0.3">
      <c r="B198" s="72">
        <v>196</v>
      </c>
      <c r="C198" s="73" t="s">
        <v>718</v>
      </c>
      <c r="D198" s="73" t="s">
        <v>719</v>
      </c>
      <c r="E198" s="74" t="s">
        <v>720</v>
      </c>
      <c r="F198" s="73" t="s">
        <v>721</v>
      </c>
      <c r="G198" s="73" t="s">
        <v>32</v>
      </c>
      <c r="H198" s="75">
        <v>17155</v>
      </c>
      <c r="I198" s="75">
        <v>17155</v>
      </c>
      <c r="J198" s="76" t="s">
        <v>2009</v>
      </c>
      <c r="K198" s="62">
        <v>6</v>
      </c>
      <c r="L198" s="54">
        <v>17155</v>
      </c>
      <c r="M198" s="52" t="b">
        <f t="shared" si="81"/>
        <v>1</v>
      </c>
      <c r="N198" s="101">
        <f t="shared" si="79"/>
        <v>17155</v>
      </c>
      <c r="O198" s="99"/>
      <c r="P198" s="100" t="b">
        <f t="shared" si="80"/>
        <v>1</v>
      </c>
    </row>
    <row r="199" spans="2:16" x14ac:dyDescent="0.3">
      <c r="B199" s="67">
        <v>197</v>
      </c>
      <c r="C199" s="68" t="s">
        <v>722</v>
      </c>
      <c r="D199" s="68" t="s">
        <v>723</v>
      </c>
      <c r="E199" s="69" t="s">
        <v>724</v>
      </c>
      <c r="F199" s="68" t="s">
        <v>106</v>
      </c>
      <c r="G199" s="68" t="s">
        <v>32</v>
      </c>
      <c r="H199" s="70">
        <v>8551</v>
      </c>
      <c r="I199" s="70">
        <v>8551</v>
      </c>
      <c r="J199" s="71" t="s">
        <v>2047</v>
      </c>
      <c r="K199" s="61">
        <v>1</v>
      </c>
      <c r="L199" s="91"/>
      <c r="M199" s="52" t="b">
        <f t="shared" si="81"/>
        <v>0</v>
      </c>
      <c r="N199" s="52"/>
      <c r="O199" s="52"/>
    </row>
    <row r="200" spans="2:16" x14ac:dyDescent="0.3">
      <c r="B200" s="72">
        <v>198</v>
      </c>
      <c r="C200" s="73" t="s">
        <v>725</v>
      </c>
      <c r="D200" s="73" t="s">
        <v>726</v>
      </c>
      <c r="E200" s="74" t="s">
        <v>727</v>
      </c>
      <c r="F200" s="73" t="s">
        <v>87</v>
      </c>
      <c r="G200" s="73" t="s">
        <v>32</v>
      </c>
      <c r="H200" s="75">
        <v>2400</v>
      </c>
      <c r="I200" s="75">
        <v>2400</v>
      </c>
      <c r="J200" s="76" t="s">
        <v>2048</v>
      </c>
      <c r="K200" s="61">
        <v>2</v>
      </c>
      <c r="L200" s="91"/>
      <c r="M200" s="52" t="b">
        <f t="shared" si="81"/>
        <v>0</v>
      </c>
      <c r="N200" s="52"/>
      <c r="O200" s="52"/>
    </row>
    <row r="201" spans="2:16" x14ac:dyDescent="0.3">
      <c r="B201" s="67">
        <v>199</v>
      </c>
      <c r="C201" s="68" t="s">
        <v>728</v>
      </c>
      <c r="D201" s="68" t="s">
        <v>729</v>
      </c>
      <c r="E201" s="69" t="s">
        <v>730</v>
      </c>
      <c r="F201" s="68" t="s">
        <v>731</v>
      </c>
      <c r="G201" s="68" t="s">
        <v>450</v>
      </c>
      <c r="H201" s="70">
        <v>3016.2</v>
      </c>
      <c r="I201" s="70">
        <v>3016.2</v>
      </c>
      <c r="J201" s="71" t="s">
        <v>2049</v>
      </c>
      <c r="K201" s="62">
        <v>3</v>
      </c>
      <c r="L201" s="91"/>
      <c r="M201" s="52" t="b">
        <f t="shared" si="81"/>
        <v>0</v>
      </c>
      <c r="N201" s="52"/>
      <c r="O201" s="52"/>
    </row>
    <row r="202" spans="2:16" x14ac:dyDescent="0.3">
      <c r="B202" s="72">
        <v>200</v>
      </c>
      <c r="C202" s="73" t="s">
        <v>732</v>
      </c>
      <c r="D202" s="73" t="s">
        <v>733</v>
      </c>
      <c r="E202" s="74" t="s">
        <v>734</v>
      </c>
      <c r="F202" s="73" t="s">
        <v>735</v>
      </c>
      <c r="G202" s="73" t="s">
        <v>450</v>
      </c>
      <c r="H202" s="75">
        <v>17155</v>
      </c>
      <c r="I202" s="75">
        <v>17155</v>
      </c>
      <c r="J202" s="76" t="s">
        <v>1958</v>
      </c>
      <c r="K202" s="62">
        <v>2</v>
      </c>
      <c r="L202" s="91"/>
      <c r="M202" s="52" t="b">
        <f t="shared" si="81"/>
        <v>0</v>
      </c>
      <c r="N202" s="52"/>
      <c r="O202" s="52"/>
    </row>
    <row r="203" spans="2:16" x14ac:dyDescent="0.3">
      <c r="B203" s="67">
        <v>201</v>
      </c>
      <c r="C203" s="68" t="s">
        <v>736</v>
      </c>
      <c r="D203" s="68" t="s">
        <v>737</v>
      </c>
      <c r="E203" s="69" t="s">
        <v>738</v>
      </c>
      <c r="F203" s="68" t="s">
        <v>739</v>
      </c>
      <c r="G203" s="68" t="s">
        <v>32</v>
      </c>
      <c r="H203" s="70">
        <v>17155</v>
      </c>
      <c r="I203" s="70">
        <v>17155</v>
      </c>
      <c r="J203" s="71" t="s">
        <v>1994</v>
      </c>
      <c r="K203" s="62">
        <v>3</v>
      </c>
      <c r="L203" s="54">
        <v>17155</v>
      </c>
      <c r="M203" s="52" t="b">
        <f t="shared" si="81"/>
        <v>1</v>
      </c>
      <c r="N203" s="101">
        <f t="shared" ref="N203" si="82">L203</f>
        <v>17155</v>
      </c>
      <c r="O203" s="99"/>
      <c r="P203" s="100" t="b">
        <f>IF(ISBLANK(O203),L203=N203,N203*O203=L203)</f>
        <v>1</v>
      </c>
    </row>
    <row r="204" spans="2:16" x14ac:dyDescent="0.3">
      <c r="B204" s="72">
        <v>202</v>
      </c>
      <c r="C204" s="73" t="s">
        <v>740</v>
      </c>
      <c r="D204" s="73" t="s">
        <v>741</v>
      </c>
      <c r="E204" s="74" t="s">
        <v>742</v>
      </c>
      <c r="F204" s="73" t="s">
        <v>743</v>
      </c>
      <c r="G204" s="73" t="s">
        <v>32</v>
      </c>
      <c r="H204" s="75">
        <v>2400</v>
      </c>
      <c r="I204" s="75">
        <v>2400</v>
      </c>
      <c r="J204" s="76" t="s">
        <v>2050</v>
      </c>
      <c r="K204" s="62">
        <v>1</v>
      </c>
      <c r="L204" s="91"/>
      <c r="M204" s="52" t="b">
        <f t="shared" si="81"/>
        <v>0</v>
      </c>
      <c r="N204" s="52"/>
      <c r="O204" s="52"/>
    </row>
    <row r="205" spans="2:16" x14ac:dyDescent="0.3">
      <c r="B205" s="67">
        <v>203</v>
      </c>
      <c r="C205" s="68" t="s">
        <v>744</v>
      </c>
      <c r="D205" s="68" t="s">
        <v>745</v>
      </c>
      <c r="E205" s="69" t="s">
        <v>746</v>
      </c>
      <c r="F205" s="68" t="s">
        <v>747</v>
      </c>
      <c r="G205" s="68" t="s">
        <v>32</v>
      </c>
      <c r="H205" s="70">
        <v>17155</v>
      </c>
      <c r="I205" s="70">
        <v>17155</v>
      </c>
      <c r="J205" s="71" t="s">
        <v>2051</v>
      </c>
      <c r="K205" s="62">
        <v>3</v>
      </c>
      <c r="L205" s="54">
        <v>17155</v>
      </c>
      <c r="M205" s="52" t="b">
        <f t="shared" si="81"/>
        <v>1</v>
      </c>
      <c r="N205" s="101">
        <f t="shared" ref="N205:N206" si="83">L205</f>
        <v>17155</v>
      </c>
      <c r="O205" s="99"/>
      <c r="P205" s="100" t="b">
        <f t="shared" ref="P205:P206" si="84">IF(ISBLANK(O205),L205=N205,N205*O205=L205)</f>
        <v>1</v>
      </c>
    </row>
    <row r="206" spans="2:16" x14ac:dyDescent="0.3">
      <c r="B206" s="72">
        <v>204</v>
      </c>
      <c r="C206" s="73" t="s">
        <v>748</v>
      </c>
      <c r="D206" s="73" t="s">
        <v>749</v>
      </c>
      <c r="E206" s="74" t="s">
        <v>750</v>
      </c>
      <c r="F206" s="73" t="s">
        <v>273</v>
      </c>
      <c r="G206" s="73" t="s">
        <v>32</v>
      </c>
      <c r="H206" s="75">
        <v>17155</v>
      </c>
      <c r="I206" s="75">
        <v>17155</v>
      </c>
      <c r="J206" s="76" t="s">
        <v>2052</v>
      </c>
      <c r="K206" s="62">
        <v>2</v>
      </c>
      <c r="L206" s="54">
        <v>17155</v>
      </c>
      <c r="M206" s="52" t="b">
        <f t="shared" si="81"/>
        <v>1</v>
      </c>
      <c r="N206" s="101">
        <f t="shared" si="83"/>
        <v>17155</v>
      </c>
      <c r="O206" s="99"/>
      <c r="P206" s="100" t="b">
        <f t="shared" si="84"/>
        <v>1</v>
      </c>
    </row>
    <row r="207" spans="2:16" x14ac:dyDescent="0.3">
      <c r="B207" s="67">
        <v>205</v>
      </c>
      <c r="C207" s="68" t="s">
        <v>751</v>
      </c>
      <c r="D207" s="68" t="s">
        <v>752</v>
      </c>
      <c r="E207" s="69" t="s">
        <v>753</v>
      </c>
      <c r="F207" s="68" t="s">
        <v>754</v>
      </c>
      <c r="G207" s="68" t="s">
        <v>32</v>
      </c>
      <c r="H207" s="70">
        <v>125</v>
      </c>
      <c r="I207" s="70">
        <v>125</v>
      </c>
      <c r="J207" s="71" t="s">
        <v>2053</v>
      </c>
      <c r="K207" s="62">
        <v>2</v>
      </c>
      <c r="L207" s="91"/>
      <c r="M207" s="52" t="b">
        <f t="shared" si="81"/>
        <v>0</v>
      </c>
      <c r="N207" s="52"/>
      <c r="O207" s="52"/>
    </row>
    <row r="208" spans="2:16" x14ac:dyDescent="0.3">
      <c r="B208" s="72">
        <v>206</v>
      </c>
      <c r="C208" s="73" t="s">
        <v>755</v>
      </c>
      <c r="D208" s="73" t="s">
        <v>756</v>
      </c>
      <c r="E208" s="74" t="s">
        <v>757</v>
      </c>
      <c r="F208" s="73" t="s">
        <v>758</v>
      </c>
      <c r="G208" s="73" t="s">
        <v>32</v>
      </c>
      <c r="H208" s="75">
        <v>17155</v>
      </c>
      <c r="I208" s="75">
        <v>17155</v>
      </c>
      <c r="J208" s="76" t="s">
        <v>1975</v>
      </c>
      <c r="K208" s="62">
        <v>6</v>
      </c>
      <c r="L208" s="54">
        <v>17155</v>
      </c>
      <c r="M208" s="52" t="b">
        <f t="shared" si="81"/>
        <v>1</v>
      </c>
      <c r="N208" s="101">
        <f t="shared" ref="N208" si="85">L208</f>
        <v>17155</v>
      </c>
      <c r="O208" s="99"/>
      <c r="P208" s="100" t="b">
        <f>IF(ISBLANK(O208),L208=N208,N208*O208=L208)</f>
        <v>1</v>
      </c>
    </row>
    <row r="209" spans="2:16" x14ac:dyDescent="0.3">
      <c r="B209" s="67">
        <v>207</v>
      </c>
      <c r="C209" s="68" t="s">
        <v>759</v>
      </c>
      <c r="D209" s="68" t="s">
        <v>760</v>
      </c>
      <c r="E209" s="69" t="s">
        <v>761</v>
      </c>
      <c r="F209" s="68" t="s">
        <v>762</v>
      </c>
      <c r="G209" s="68" t="s">
        <v>32</v>
      </c>
      <c r="H209" s="70">
        <v>19555</v>
      </c>
      <c r="I209" s="70">
        <v>2400</v>
      </c>
      <c r="J209" s="71" t="s">
        <v>2054</v>
      </c>
      <c r="K209" s="62">
        <v>3</v>
      </c>
      <c r="L209" s="91"/>
      <c r="M209" s="52" t="b">
        <f t="shared" si="81"/>
        <v>0</v>
      </c>
      <c r="N209" s="52"/>
      <c r="O209" s="52"/>
    </row>
    <row r="210" spans="2:16" x14ac:dyDescent="0.3">
      <c r="B210" s="72">
        <v>208</v>
      </c>
      <c r="C210" s="73" t="s">
        <v>763</v>
      </c>
      <c r="D210" s="73" t="s">
        <v>764</v>
      </c>
      <c r="E210" s="74" t="s">
        <v>765</v>
      </c>
      <c r="F210" s="73" t="s">
        <v>766</v>
      </c>
      <c r="G210" s="73" t="s">
        <v>450</v>
      </c>
      <c r="H210" s="75">
        <v>4216.2</v>
      </c>
      <c r="I210" s="75">
        <v>4216.2</v>
      </c>
      <c r="J210" s="76" t="s">
        <v>2055</v>
      </c>
      <c r="K210" s="61">
        <v>2</v>
      </c>
      <c r="L210" s="91"/>
      <c r="M210" s="52" t="b">
        <f t="shared" si="81"/>
        <v>0</v>
      </c>
      <c r="N210" s="52"/>
      <c r="O210" s="52"/>
    </row>
    <row r="211" spans="2:16" x14ac:dyDescent="0.3">
      <c r="B211" s="67">
        <v>209</v>
      </c>
      <c r="C211" s="68" t="s">
        <v>767</v>
      </c>
      <c r="D211" s="68" t="s">
        <v>768</v>
      </c>
      <c r="E211" s="69" t="s">
        <v>769</v>
      </c>
      <c r="F211" s="68" t="s">
        <v>770</v>
      </c>
      <c r="G211" s="68" t="s">
        <v>32</v>
      </c>
      <c r="H211" s="70">
        <v>13300</v>
      </c>
      <c r="I211" s="70">
        <v>3000</v>
      </c>
      <c r="J211" s="71" t="s">
        <v>2056</v>
      </c>
      <c r="K211" s="92" t="s">
        <v>1887</v>
      </c>
      <c r="L211" s="91"/>
      <c r="M211" s="52" t="b">
        <f t="shared" si="81"/>
        <v>0</v>
      </c>
      <c r="N211" s="52"/>
      <c r="O211" s="52"/>
    </row>
    <row r="212" spans="2:16" x14ac:dyDescent="0.3">
      <c r="B212" s="72">
        <v>210</v>
      </c>
      <c r="C212" s="73" t="s">
        <v>771</v>
      </c>
      <c r="D212" s="73" t="s">
        <v>548</v>
      </c>
      <c r="E212" s="74" t="s">
        <v>605</v>
      </c>
      <c r="F212" s="73" t="s">
        <v>772</v>
      </c>
      <c r="G212" s="73" t="s">
        <v>32</v>
      </c>
      <c r="H212" s="75">
        <v>17155</v>
      </c>
      <c r="I212" s="75">
        <v>17155</v>
      </c>
      <c r="J212" s="76" t="s">
        <v>2057</v>
      </c>
      <c r="K212" s="62">
        <v>2</v>
      </c>
      <c r="L212" s="54">
        <v>17155</v>
      </c>
      <c r="M212" s="52" t="b">
        <f t="shared" si="81"/>
        <v>1</v>
      </c>
      <c r="N212" s="101">
        <f t="shared" ref="N212:N213" si="86">L212</f>
        <v>17155</v>
      </c>
      <c r="O212" s="99"/>
      <c r="P212" s="100" t="b">
        <f t="shared" ref="P212:P213" si="87">IF(ISBLANK(O212),L212=N212,N212*O212=L212)</f>
        <v>1</v>
      </c>
    </row>
    <row r="213" spans="2:16" x14ac:dyDescent="0.3">
      <c r="B213" s="67">
        <v>211</v>
      </c>
      <c r="C213" s="68" t="s">
        <v>773</v>
      </c>
      <c r="D213" s="68" t="s">
        <v>386</v>
      </c>
      <c r="E213" s="69" t="s">
        <v>387</v>
      </c>
      <c r="F213" s="68" t="s">
        <v>774</v>
      </c>
      <c r="G213" s="68" t="s">
        <v>32</v>
      </c>
      <c r="H213" s="70">
        <v>17155</v>
      </c>
      <c r="I213" s="70">
        <v>17155</v>
      </c>
      <c r="J213" s="71" t="s">
        <v>2058</v>
      </c>
      <c r="K213" s="62">
        <v>3</v>
      </c>
      <c r="L213" s="54">
        <v>17155</v>
      </c>
      <c r="M213" s="52" t="b">
        <f t="shared" si="81"/>
        <v>1</v>
      </c>
      <c r="N213" s="101">
        <f t="shared" si="86"/>
        <v>17155</v>
      </c>
      <c r="O213" s="99"/>
      <c r="P213" s="100" t="b">
        <f t="shared" si="87"/>
        <v>1</v>
      </c>
    </row>
    <row r="214" spans="2:16" x14ac:dyDescent="0.3">
      <c r="B214" s="72">
        <v>212</v>
      </c>
      <c r="C214" s="73" t="s">
        <v>775</v>
      </c>
      <c r="D214" s="73" t="s">
        <v>776</v>
      </c>
      <c r="E214" s="74" t="s">
        <v>777</v>
      </c>
      <c r="F214" s="73" t="s">
        <v>106</v>
      </c>
      <c r="G214" s="73" t="s">
        <v>32</v>
      </c>
      <c r="H214" s="75">
        <v>8551</v>
      </c>
      <c r="I214" s="75">
        <v>8551</v>
      </c>
      <c r="J214" s="76" t="s">
        <v>2059</v>
      </c>
      <c r="K214" s="61">
        <v>1</v>
      </c>
      <c r="L214" s="91"/>
      <c r="M214" s="52" t="b">
        <f t="shared" si="81"/>
        <v>0</v>
      </c>
      <c r="N214" s="52"/>
      <c r="O214" s="52"/>
    </row>
    <row r="215" spans="2:16" x14ac:dyDescent="0.3">
      <c r="B215" s="67">
        <v>213</v>
      </c>
      <c r="C215" s="68" t="s">
        <v>778</v>
      </c>
      <c r="D215" s="68" t="s">
        <v>779</v>
      </c>
      <c r="E215" s="69" t="s">
        <v>780</v>
      </c>
      <c r="F215" s="68" t="s">
        <v>781</v>
      </c>
      <c r="G215" s="68" t="s">
        <v>450</v>
      </c>
      <c r="H215" s="70">
        <v>2400</v>
      </c>
      <c r="I215" s="70">
        <v>2400</v>
      </c>
      <c r="J215" s="71" t="s">
        <v>1967</v>
      </c>
      <c r="K215" s="92" t="s">
        <v>1887</v>
      </c>
      <c r="L215" s="91"/>
      <c r="M215" s="52" t="b">
        <f t="shared" si="81"/>
        <v>0</v>
      </c>
      <c r="N215" s="52"/>
      <c r="O215" s="52"/>
    </row>
    <row r="216" spans="2:16" x14ac:dyDescent="0.3">
      <c r="B216" s="72">
        <v>214</v>
      </c>
      <c r="C216" s="73" t="s">
        <v>782</v>
      </c>
      <c r="D216" s="73" t="s">
        <v>783</v>
      </c>
      <c r="E216" s="74" t="s">
        <v>784</v>
      </c>
      <c r="F216" s="73" t="s">
        <v>785</v>
      </c>
      <c r="G216" s="73" t="s">
        <v>450</v>
      </c>
      <c r="H216" s="75">
        <v>11992</v>
      </c>
      <c r="I216" s="75">
        <v>11992</v>
      </c>
      <c r="J216" s="76" t="s">
        <v>2060</v>
      </c>
      <c r="K216" s="62">
        <v>1</v>
      </c>
      <c r="L216" s="54">
        <v>11992</v>
      </c>
      <c r="M216" s="52" t="b">
        <f t="shared" si="81"/>
        <v>1</v>
      </c>
      <c r="N216" s="101">
        <f t="shared" ref="N216:N217" si="88">L216</f>
        <v>11992</v>
      </c>
      <c r="O216" s="99"/>
      <c r="P216" s="100" t="b">
        <f t="shared" ref="P216:P217" si="89">IF(ISBLANK(O216),L216=N216,N216*O216=L216)</f>
        <v>1</v>
      </c>
    </row>
    <row r="217" spans="2:16" x14ac:dyDescent="0.3">
      <c r="B217" s="67">
        <v>215</v>
      </c>
      <c r="C217" s="68" t="s">
        <v>786</v>
      </c>
      <c r="D217" s="68" t="s">
        <v>787</v>
      </c>
      <c r="E217" s="69" t="s">
        <v>788</v>
      </c>
      <c r="F217" s="68" t="s">
        <v>789</v>
      </c>
      <c r="G217" s="68" t="s">
        <v>450</v>
      </c>
      <c r="H217" s="70">
        <v>11992</v>
      </c>
      <c r="I217" s="70">
        <v>11992</v>
      </c>
      <c r="J217" s="71" t="s">
        <v>2061</v>
      </c>
      <c r="K217" s="62">
        <v>1</v>
      </c>
      <c r="L217" s="54">
        <v>11992</v>
      </c>
      <c r="M217" s="52" t="b">
        <f t="shared" si="81"/>
        <v>1</v>
      </c>
      <c r="N217" s="101">
        <f t="shared" si="88"/>
        <v>11992</v>
      </c>
      <c r="O217" s="99"/>
      <c r="P217" s="100" t="b">
        <f t="shared" si="89"/>
        <v>1</v>
      </c>
    </row>
    <row r="218" spans="2:16" x14ac:dyDescent="0.3">
      <c r="B218" s="72">
        <v>216</v>
      </c>
      <c r="C218" s="73" t="s">
        <v>790</v>
      </c>
      <c r="D218" s="78" t="s">
        <v>693</v>
      </c>
      <c r="E218" s="74" t="s">
        <v>791</v>
      </c>
      <c r="F218" s="73" t="s">
        <v>792</v>
      </c>
      <c r="G218" s="73" t="s">
        <v>32</v>
      </c>
      <c r="H218" s="75">
        <v>2400</v>
      </c>
      <c r="I218" s="75">
        <v>2400</v>
      </c>
      <c r="J218" s="76" t="s">
        <v>2044</v>
      </c>
      <c r="K218" s="62">
        <v>2</v>
      </c>
      <c r="L218" s="91"/>
      <c r="M218" s="52" t="b">
        <f t="shared" si="81"/>
        <v>0</v>
      </c>
      <c r="N218" s="52"/>
      <c r="O218" s="52"/>
    </row>
    <row r="219" spans="2:16" x14ac:dyDescent="0.3">
      <c r="B219" s="67">
        <v>217</v>
      </c>
      <c r="C219" s="68" t="s">
        <v>793</v>
      </c>
      <c r="D219" s="77" t="s">
        <v>794</v>
      </c>
      <c r="E219" s="69" t="s">
        <v>795</v>
      </c>
      <c r="F219" s="68" t="s">
        <v>87</v>
      </c>
      <c r="G219" s="68" t="s">
        <v>450</v>
      </c>
      <c r="H219" s="70">
        <v>2400</v>
      </c>
      <c r="I219" s="70">
        <v>2400</v>
      </c>
      <c r="J219" s="71" t="s">
        <v>2301</v>
      </c>
      <c r="K219" s="61">
        <v>2</v>
      </c>
      <c r="L219" s="91"/>
      <c r="M219" s="52" t="b">
        <f t="shared" si="81"/>
        <v>0</v>
      </c>
      <c r="N219" s="52"/>
      <c r="O219" s="52"/>
    </row>
    <row r="220" spans="2:16" x14ac:dyDescent="0.3">
      <c r="B220" s="72">
        <v>218</v>
      </c>
      <c r="C220" s="73" t="s">
        <v>796</v>
      </c>
      <c r="D220" s="78" t="s">
        <v>20</v>
      </c>
      <c r="E220" s="74" t="s">
        <v>21</v>
      </c>
      <c r="F220" s="73" t="s">
        <v>797</v>
      </c>
      <c r="G220" s="73" t="s">
        <v>32</v>
      </c>
      <c r="H220" s="75">
        <v>125</v>
      </c>
      <c r="I220" s="75">
        <v>125</v>
      </c>
      <c r="J220" s="76" t="s">
        <v>2062</v>
      </c>
      <c r="K220" s="92" t="s">
        <v>1887</v>
      </c>
      <c r="L220" s="91"/>
      <c r="M220" s="52" t="b">
        <f t="shared" si="81"/>
        <v>0</v>
      </c>
      <c r="N220" s="52"/>
      <c r="O220" s="52"/>
    </row>
    <row r="221" spans="2:16" x14ac:dyDescent="0.3">
      <c r="B221" s="67">
        <v>219</v>
      </c>
      <c r="C221" s="68" t="s">
        <v>798</v>
      </c>
      <c r="D221" s="68" t="s">
        <v>799</v>
      </c>
      <c r="E221" s="69" t="s">
        <v>800</v>
      </c>
      <c r="F221" s="68" t="s">
        <v>801</v>
      </c>
      <c r="G221" s="68" t="s">
        <v>32</v>
      </c>
      <c r="H221" s="70">
        <v>2400</v>
      </c>
      <c r="I221" s="70">
        <v>2400</v>
      </c>
      <c r="J221" s="71" t="s">
        <v>2044</v>
      </c>
      <c r="K221" s="62">
        <v>3</v>
      </c>
      <c r="L221" s="91"/>
      <c r="M221" s="52" t="b">
        <f t="shared" si="81"/>
        <v>0</v>
      </c>
      <c r="N221" s="52"/>
      <c r="O221" s="52"/>
    </row>
    <row r="222" spans="2:16" x14ac:dyDescent="0.3">
      <c r="B222" s="72">
        <v>220</v>
      </c>
      <c r="C222" s="73" t="s">
        <v>802</v>
      </c>
      <c r="D222" s="73" t="s">
        <v>803</v>
      </c>
      <c r="E222" s="74" t="s">
        <v>804</v>
      </c>
      <c r="F222" s="73" t="s">
        <v>99</v>
      </c>
      <c r="G222" s="73" t="s">
        <v>32</v>
      </c>
      <c r="H222" s="75">
        <v>8551</v>
      </c>
      <c r="I222" s="75">
        <v>8551</v>
      </c>
      <c r="J222" s="76" t="s">
        <v>2059</v>
      </c>
      <c r="K222" s="61">
        <v>1</v>
      </c>
      <c r="L222" s="91"/>
      <c r="M222" s="52" t="b">
        <f t="shared" si="81"/>
        <v>0</v>
      </c>
      <c r="N222" s="52"/>
      <c r="O222" s="52"/>
    </row>
    <row r="223" spans="2:16" x14ac:dyDescent="0.3">
      <c r="B223" s="67">
        <v>221</v>
      </c>
      <c r="C223" s="68" t="s">
        <v>805</v>
      </c>
      <c r="D223" s="77" t="s">
        <v>806</v>
      </c>
      <c r="E223" s="69" t="s">
        <v>807</v>
      </c>
      <c r="F223" s="68" t="s">
        <v>808</v>
      </c>
      <c r="G223" s="68" t="s">
        <v>32</v>
      </c>
      <c r="H223" s="70">
        <v>19555</v>
      </c>
      <c r="I223" s="70">
        <v>19555</v>
      </c>
      <c r="J223" s="71" t="s">
        <v>2302</v>
      </c>
      <c r="K223" s="62">
        <v>2</v>
      </c>
      <c r="L223" s="54">
        <v>17155</v>
      </c>
      <c r="M223" s="52" t="b">
        <f t="shared" si="81"/>
        <v>1</v>
      </c>
      <c r="N223" s="101">
        <f t="shared" ref="N223:N224" si="90">L223</f>
        <v>17155</v>
      </c>
      <c r="O223" s="99"/>
      <c r="P223" s="100" t="b">
        <f t="shared" ref="P223:P224" si="91">IF(ISBLANK(O223),L223=N223,N223*O223=L223)</f>
        <v>1</v>
      </c>
    </row>
    <row r="224" spans="2:16" x14ac:dyDescent="0.3">
      <c r="B224" s="72">
        <v>222</v>
      </c>
      <c r="C224" s="73" t="s">
        <v>809</v>
      </c>
      <c r="D224" s="73" t="s">
        <v>810</v>
      </c>
      <c r="E224" s="74" t="s">
        <v>811</v>
      </c>
      <c r="F224" s="73" t="s">
        <v>812</v>
      </c>
      <c r="G224" s="73" t="s">
        <v>32</v>
      </c>
      <c r="H224" s="75">
        <v>20171</v>
      </c>
      <c r="I224" s="75">
        <v>20171</v>
      </c>
      <c r="J224" s="76" t="s">
        <v>2063</v>
      </c>
      <c r="K224" s="62">
        <v>4</v>
      </c>
      <c r="L224" s="54">
        <v>17155</v>
      </c>
      <c r="M224" s="52" t="b">
        <f t="shared" si="81"/>
        <v>1</v>
      </c>
      <c r="N224" s="101">
        <f t="shared" si="90"/>
        <v>17155</v>
      </c>
      <c r="O224" s="99"/>
      <c r="P224" s="100" t="b">
        <f t="shared" si="91"/>
        <v>1</v>
      </c>
    </row>
    <row r="225" spans="2:16" x14ac:dyDescent="0.3">
      <c r="B225" s="67">
        <v>223</v>
      </c>
      <c r="C225" s="68" t="s">
        <v>813</v>
      </c>
      <c r="D225" s="77" t="s">
        <v>814</v>
      </c>
      <c r="E225" s="69" t="s">
        <v>815</v>
      </c>
      <c r="F225" s="68" t="s">
        <v>816</v>
      </c>
      <c r="G225" s="68" t="s">
        <v>32</v>
      </c>
      <c r="H225" s="70">
        <v>2400</v>
      </c>
      <c r="I225" s="70">
        <v>2400</v>
      </c>
      <c r="J225" s="71" t="s">
        <v>2303</v>
      </c>
      <c r="K225" s="62">
        <v>2</v>
      </c>
      <c r="L225" s="91"/>
      <c r="M225" s="52" t="b">
        <f t="shared" si="81"/>
        <v>0</v>
      </c>
      <c r="N225" s="52"/>
      <c r="O225" s="52"/>
    </row>
    <row r="226" spans="2:16" x14ac:dyDescent="0.3">
      <c r="B226" s="72">
        <v>224</v>
      </c>
      <c r="C226" s="73" t="s">
        <v>817</v>
      </c>
      <c r="D226" s="73" t="s">
        <v>818</v>
      </c>
      <c r="E226" s="74" t="s">
        <v>819</v>
      </c>
      <c r="F226" s="73" t="s">
        <v>820</v>
      </c>
      <c r="G226" s="73" t="s">
        <v>32</v>
      </c>
      <c r="H226" s="75">
        <v>17155</v>
      </c>
      <c r="I226" s="75">
        <v>17155</v>
      </c>
      <c r="J226" s="76" t="s">
        <v>2064</v>
      </c>
      <c r="K226" s="62">
        <v>2</v>
      </c>
      <c r="L226" s="54">
        <v>17155</v>
      </c>
      <c r="M226" s="52" t="b">
        <f t="shared" si="81"/>
        <v>1</v>
      </c>
      <c r="N226" s="101">
        <f t="shared" ref="N226" si="92">L226</f>
        <v>17155</v>
      </c>
      <c r="O226" s="99"/>
      <c r="P226" s="100" t="b">
        <f t="shared" ref="P226:P228" si="93">IF(ISBLANK(O226),L226=N226,N226*O226=L226)</f>
        <v>1</v>
      </c>
    </row>
    <row r="227" spans="2:16" x14ac:dyDescent="0.3">
      <c r="B227" s="67">
        <v>225</v>
      </c>
      <c r="C227" s="68" t="s">
        <v>821</v>
      </c>
      <c r="D227" s="68" t="s">
        <v>459</v>
      </c>
      <c r="E227" s="69" t="s">
        <v>460</v>
      </c>
      <c r="F227" s="68" t="s">
        <v>822</v>
      </c>
      <c r="G227" s="68" t="s">
        <v>32</v>
      </c>
      <c r="H227" s="70">
        <v>12008.5</v>
      </c>
      <c r="I227" s="70">
        <v>12008.5</v>
      </c>
      <c r="J227" s="71" t="s">
        <v>2065</v>
      </c>
      <c r="K227" s="62">
        <v>4</v>
      </c>
      <c r="L227" s="54">
        <v>12008.5</v>
      </c>
      <c r="M227" s="52" t="b">
        <f t="shared" si="81"/>
        <v>1</v>
      </c>
      <c r="N227" s="98">
        <v>17155</v>
      </c>
      <c r="O227" s="99">
        <v>0.7</v>
      </c>
      <c r="P227" s="100" t="b">
        <f t="shared" si="93"/>
        <v>1</v>
      </c>
    </row>
    <row r="228" spans="2:16" x14ac:dyDescent="0.3">
      <c r="B228" s="72">
        <v>226</v>
      </c>
      <c r="C228" s="73" t="s">
        <v>823</v>
      </c>
      <c r="D228" s="73" t="s">
        <v>824</v>
      </c>
      <c r="E228" s="74" t="s">
        <v>825</v>
      </c>
      <c r="F228" s="73" t="s">
        <v>826</v>
      </c>
      <c r="G228" s="73" t="s">
        <v>32</v>
      </c>
      <c r="H228" s="75">
        <v>17155</v>
      </c>
      <c r="I228" s="75">
        <v>17155</v>
      </c>
      <c r="J228" s="76" t="s">
        <v>2066</v>
      </c>
      <c r="K228" s="62">
        <v>2</v>
      </c>
      <c r="L228" s="54">
        <v>17155</v>
      </c>
      <c r="M228" s="52" t="b">
        <f t="shared" si="81"/>
        <v>1</v>
      </c>
      <c r="N228" s="101">
        <f t="shared" ref="N228" si="94">L228</f>
        <v>17155</v>
      </c>
      <c r="O228" s="99"/>
      <c r="P228" s="100" t="b">
        <f t="shared" si="93"/>
        <v>1</v>
      </c>
    </row>
    <row r="229" spans="2:16" x14ac:dyDescent="0.3">
      <c r="B229" s="67">
        <v>227</v>
      </c>
      <c r="C229" s="68" t="s">
        <v>827</v>
      </c>
      <c r="D229" s="77" t="s">
        <v>279</v>
      </c>
      <c r="E229" s="69" t="s">
        <v>828</v>
      </c>
      <c r="F229" s="68" t="s">
        <v>829</v>
      </c>
      <c r="G229" s="68" t="s">
        <v>450</v>
      </c>
      <c r="H229" s="70">
        <v>11992</v>
      </c>
      <c r="I229" s="70">
        <v>11992</v>
      </c>
      <c r="J229" s="71" t="s">
        <v>2001</v>
      </c>
      <c r="K229" s="62">
        <v>1</v>
      </c>
      <c r="L229" s="91"/>
      <c r="M229" s="52" t="b">
        <f t="shared" si="81"/>
        <v>0</v>
      </c>
      <c r="N229" s="52"/>
      <c r="O229" s="52"/>
    </row>
    <row r="230" spans="2:16" x14ac:dyDescent="0.3">
      <c r="B230" s="72">
        <v>228</v>
      </c>
      <c r="C230" s="73" t="s">
        <v>830</v>
      </c>
      <c r="D230" s="73" t="s">
        <v>831</v>
      </c>
      <c r="E230" s="74" t="s">
        <v>832</v>
      </c>
      <c r="F230" s="73" t="s">
        <v>87</v>
      </c>
      <c r="G230" s="73" t="s">
        <v>32</v>
      </c>
      <c r="H230" s="75">
        <v>17155</v>
      </c>
      <c r="I230" s="75">
        <v>17155</v>
      </c>
      <c r="J230" s="76" t="s">
        <v>2067</v>
      </c>
      <c r="K230" s="61">
        <v>2</v>
      </c>
      <c r="L230" s="54">
        <v>17155</v>
      </c>
      <c r="M230" s="52" t="b">
        <f t="shared" si="81"/>
        <v>1</v>
      </c>
      <c r="N230" s="101">
        <f t="shared" ref="N230" si="95">L230</f>
        <v>17155</v>
      </c>
      <c r="O230" s="99"/>
      <c r="P230" s="100" t="b">
        <f>IF(ISBLANK(O230),L230=N230,N230*O230=L230)</f>
        <v>1</v>
      </c>
    </row>
    <row r="231" spans="2:16" x14ac:dyDescent="0.3">
      <c r="B231" s="67">
        <v>229</v>
      </c>
      <c r="C231" s="68" t="s">
        <v>833</v>
      </c>
      <c r="D231" s="68" t="s">
        <v>834</v>
      </c>
      <c r="E231" s="69" t="s">
        <v>835</v>
      </c>
      <c r="F231" s="68" t="s">
        <v>99</v>
      </c>
      <c r="G231" s="68" t="s">
        <v>32</v>
      </c>
      <c r="H231" s="70">
        <v>8551</v>
      </c>
      <c r="I231" s="70">
        <v>8551</v>
      </c>
      <c r="J231" s="71" t="s">
        <v>2068</v>
      </c>
      <c r="K231" s="61">
        <v>1</v>
      </c>
      <c r="L231" s="91"/>
      <c r="M231" s="52" t="b">
        <f t="shared" si="81"/>
        <v>0</v>
      </c>
      <c r="N231" s="52"/>
      <c r="O231" s="52"/>
    </row>
    <row r="232" spans="2:16" x14ac:dyDescent="0.3">
      <c r="B232" s="72">
        <v>230</v>
      </c>
      <c r="C232" s="73" t="s">
        <v>836</v>
      </c>
      <c r="D232" s="73" t="s">
        <v>837</v>
      </c>
      <c r="E232" s="74" t="s">
        <v>838</v>
      </c>
      <c r="F232" s="73" t="s">
        <v>839</v>
      </c>
      <c r="G232" s="73" t="s">
        <v>32</v>
      </c>
      <c r="H232" s="75">
        <v>2400</v>
      </c>
      <c r="I232" s="75">
        <v>2400</v>
      </c>
      <c r="J232" s="76" t="s">
        <v>2069</v>
      </c>
      <c r="K232" s="62">
        <v>1</v>
      </c>
      <c r="L232" s="91"/>
      <c r="M232" s="52" t="b">
        <f t="shared" si="81"/>
        <v>0</v>
      </c>
      <c r="N232" s="52"/>
      <c r="O232" s="52"/>
    </row>
    <row r="233" spans="2:16" x14ac:dyDescent="0.3">
      <c r="B233" s="67">
        <v>231</v>
      </c>
      <c r="C233" s="68" t="s">
        <v>840</v>
      </c>
      <c r="D233" s="68" t="s">
        <v>841</v>
      </c>
      <c r="E233" s="69" t="s">
        <v>842</v>
      </c>
      <c r="F233" s="68" t="s">
        <v>843</v>
      </c>
      <c r="G233" s="68" t="s">
        <v>32</v>
      </c>
      <c r="H233" s="70">
        <v>17155</v>
      </c>
      <c r="I233" s="70">
        <v>17155</v>
      </c>
      <c r="J233" s="71" t="s">
        <v>1958</v>
      </c>
      <c r="K233" s="62">
        <v>2</v>
      </c>
      <c r="L233" s="54">
        <v>17155</v>
      </c>
      <c r="M233" s="52" t="b">
        <f t="shared" si="81"/>
        <v>1</v>
      </c>
      <c r="N233" s="101">
        <f t="shared" ref="N233" si="96">L233</f>
        <v>17155</v>
      </c>
      <c r="O233" s="99"/>
      <c r="P233" s="100" t="b">
        <f>IF(ISBLANK(O233),L233=N233,N233*O233=L233)</f>
        <v>1</v>
      </c>
    </row>
    <row r="234" spans="2:16" x14ac:dyDescent="0.3">
      <c r="B234" s="72">
        <v>232</v>
      </c>
      <c r="C234" s="73" t="s">
        <v>844</v>
      </c>
      <c r="D234" s="73" t="s">
        <v>845</v>
      </c>
      <c r="E234" s="74" t="s">
        <v>846</v>
      </c>
      <c r="F234" s="73" t="s">
        <v>847</v>
      </c>
      <c r="G234" s="73" t="s">
        <v>32</v>
      </c>
      <c r="H234" s="75">
        <v>2400</v>
      </c>
      <c r="I234" s="75">
        <v>2400</v>
      </c>
      <c r="J234" s="76" t="s">
        <v>2070</v>
      </c>
      <c r="K234" s="62">
        <v>3</v>
      </c>
      <c r="L234" s="91"/>
      <c r="M234" s="52" t="b">
        <f t="shared" si="81"/>
        <v>0</v>
      </c>
      <c r="N234" s="52"/>
      <c r="O234" s="52"/>
    </row>
    <row r="235" spans="2:16" x14ac:dyDescent="0.3">
      <c r="B235" s="67">
        <v>233</v>
      </c>
      <c r="C235" s="68" t="s">
        <v>848</v>
      </c>
      <c r="D235" s="68" t="s">
        <v>849</v>
      </c>
      <c r="E235" s="69" t="s">
        <v>850</v>
      </c>
      <c r="F235" s="68" t="s">
        <v>851</v>
      </c>
      <c r="G235" s="68" t="s">
        <v>450</v>
      </c>
      <c r="H235" s="70">
        <v>11992</v>
      </c>
      <c r="I235" s="70">
        <v>11992</v>
      </c>
      <c r="J235" s="71" t="s">
        <v>2031</v>
      </c>
      <c r="K235" s="62">
        <v>1</v>
      </c>
      <c r="L235" s="91"/>
      <c r="M235" s="52" t="b">
        <f t="shared" si="81"/>
        <v>0</v>
      </c>
      <c r="N235" s="52"/>
      <c r="O235" s="52"/>
    </row>
    <row r="236" spans="2:16" x14ac:dyDescent="0.3">
      <c r="B236" s="72">
        <v>234</v>
      </c>
      <c r="C236" s="73" t="s">
        <v>852</v>
      </c>
      <c r="D236" s="78" t="s">
        <v>853</v>
      </c>
      <c r="E236" s="74" t="s">
        <v>854</v>
      </c>
      <c r="F236" s="73" t="s">
        <v>855</v>
      </c>
      <c r="G236" s="73" t="s">
        <v>32</v>
      </c>
      <c r="H236" s="75">
        <v>19555</v>
      </c>
      <c r="I236" s="75">
        <v>19555</v>
      </c>
      <c r="J236" s="76" t="s">
        <v>2071</v>
      </c>
      <c r="K236" s="62">
        <v>4</v>
      </c>
      <c r="L236" s="54">
        <v>17155</v>
      </c>
      <c r="M236" s="52" t="b">
        <f t="shared" si="81"/>
        <v>1</v>
      </c>
      <c r="N236" s="101">
        <f t="shared" ref="N236" si="97">L236</f>
        <v>17155</v>
      </c>
      <c r="O236" s="99"/>
      <c r="P236" s="100" t="b">
        <f>IF(ISBLANK(O236),L236=N236,N236*O236=L236)</f>
        <v>1</v>
      </c>
    </row>
    <row r="237" spans="2:16" x14ac:dyDescent="0.3">
      <c r="B237" s="67">
        <v>235</v>
      </c>
      <c r="C237" s="68" t="s">
        <v>856</v>
      </c>
      <c r="D237" s="68" t="s">
        <v>857</v>
      </c>
      <c r="E237" s="69" t="s">
        <v>858</v>
      </c>
      <c r="F237" s="68" t="s">
        <v>859</v>
      </c>
      <c r="G237" s="68" t="s">
        <v>32</v>
      </c>
      <c r="H237" s="70">
        <v>2400</v>
      </c>
      <c r="I237" s="70">
        <v>2400</v>
      </c>
      <c r="J237" s="71" t="s">
        <v>1967</v>
      </c>
      <c r="K237" s="62">
        <v>2</v>
      </c>
      <c r="L237" s="91"/>
      <c r="M237" s="52" t="b">
        <f t="shared" si="81"/>
        <v>0</v>
      </c>
      <c r="N237" s="52"/>
      <c r="O237" s="52"/>
    </row>
    <row r="238" spans="2:16" x14ac:dyDescent="0.3">
      <c r="B238" s="72">
        <v>236</v>
      </c>
      <c r="C238" s="73" t="s">
        <v>860</v>
      </c>
      <c r="D238" s="78" t="s">
        <v>861</v>
      </c>
      <c r="E238" s="74" t="s">
        <v>862</v>
      </c>
      <c r="F238" s="73" t="s">
        <v>863</v>
      </c>
      <c r="G238" s="73" t="s">
        <v>32</v>
      </c>
      <c r="H238" s="75">
        <v>2400</v>
      </c>
      <c r="I238" s="75">
        <v>2400</v>
      </c>
      <c r="J238" s="76" t="s">
        <v>2072</v>
      </c>
      <c r="K238" s="62">
        <v>5</v>
      </c>
      <c r="L238" s="91"/>
      <c r="M238" s="52" t="b">
        <f t="shared" si="81"/>
        <v>0</v>
      </c>
      <c r="N238" s="52"/>
      <c r="O238" s="52"/>
    </row>
    <row r="239" spans="2:16" x14ac:dyDescent="0.3">
      <c r="B239" s="67">
        <v>237</v>
      </c>
      <c r="C239" s="68" t="s">
        <v>864</v>
      </c>
      <c r="D239" s="68" t="s">
        <v>865</v>
      </c>
      <c r="E239" s="69" t="s">
        <v>866</v>
      </c>
      <c r="F239" s="68" t="s">
        <v>867</v>
      </c>
      <c r="G239" s="68" t="s">
        <v>32</v>
      </c>
      <c r="H239" s="70">
        <v>17155</v>
      </c>
      <c r="I239" s="70">
        <v>17155</v>
      </c>
      <c r="J239" s="71" t="s">
        <v>1975</v>
      </c>
      <c r="K239" s="62">
        <v>3</v>
      </c>
      <c r="L239" s="54">
        <v>17155</v>
      </c>
      <c r="M239" s="52" t="b">
        <f t="shared" si="81"/>
        <v>1</v>
      </c>
      <c r="N239" s="101">
        <f t="shared" ref="N239:N240" si="98">L239</f>
        <v>17155</v>
      </c>
      <c r="O239" s="99"/>
      <c r="P239" s="100" t="b">
        <f t="shared" ref="P239:P240" si="99">IF(ISBLANK(O239),L239=N239,N239*O239=L239)</f>
        <v>1</v>
      </c>
    </row>
    <row r="240" spans="2:16" x14ac:dyDescent="0.3">
      <c r="B240" s="72">
        <v>238</v>
      </c>
      <c r="C240" s="73" t="s">
        <v>868</v>
      </c>
      <c r="D240" s="73" t="s">
        <v>869</v>
      </c>
      <c r="E240" s="74" t="s">
        <v>870</v>
      </c>
      <c r="F240" s="73" t="s">
        <v>871</v>
      </c>
      <c r="G240" s="73" t="s">
        <v>32</v>
      </c>
      <c r="H240" s="75">
        <v>17155</v>
      </c>
      <c r="I240" s="75">
        <v>17155</v>
      </c>
      <c r="J240" s="76" t="s">
        <v>2067</v>
      </c>
      <c r="K240" s="62">
        <v>2</v>
      </c>
      <c r="L240" s="54">
        <v>17155</v>
      </c>
      <c r="M240" s="52" t="b">
        <f t="shared" si="81"/>
        <v>1</v>
      </c>
      <c r="N240" s="101">
        <f t="shared" si="98"/>
        <v>17155</v>
      </c>
      <c r="O240" s="99"/>
      <c r="P240" s="100" t="b">
        <f t="shared" si="99"/>
        <v>1</v>
      </c>
    </row>
    <row r="241" spans="2:16" x14ac:dyDescent="0.3">
      <c r="B241" s="67">
        <v>239</v>
      </c>
      <c r="C241" s="68" t="s">
        <v>872</v>
      </c>
      <c r="D241" s="68" t="s">
        <v>873</v>
      </c>
      <c r="E241" s="69" t="s">
        <v>874</v>
      </c>
      <c r="F241" s="68" t="s">
        <v>875</v>
      </c>
      <c r="G241" s="68" t="s">
        <v>32</v>
      </c>
      <c r="H241" s="70">
        <v>2400</v>
      </c>
      <c r="I241" s="70">
        <v>2400</v>
      </c>
      <c r="J241" s="71" t="s">
        <v>2018</v>
      </c>
      <c r="K241" s="62">
        <v>1</v>
      </c>
      <c r="L241" s="91"/>
      <c r="M241" s="52" t="b">
        <f t="shared" si="81"/>
        <v>0</v>
      </c>
      <c r="N241" s="52"/>
      <c r="O241" s="52"/>
    </row>
    <row r="242" spans="2:16" x14ac:dyDescent="0.3">
      <c r="B242" s="72">
        <v>240</v>
      </c>
      <c r="C242" s="73" t="s">
        <v>876</v>
      </c>
      <c r="D242" s="73" t="s">
        <v>877</v>
      </c>
      <c r="E242" s="74" t="s">
        <v>878</v>
      </c>
      <c r="F242" s="73" t="s">
        <v>879</v>
      </c>
      <c r="G242" s="73" t="s">
        <v>684</v>
      </c>
      <c r="H242" s="75">
        <v>9870</v>
      </c>
      <c r="I242" s="75">
        <v>3000</v>
      </c>
      <c r="J242" s="76" t="s">
        <v>2073</v>
      </c>
      <c r="K242" s="92" t="s">
        <v>1887</v>
      </c>
      <c r="L242" s="91"/>
      <c r="M242" s="52" t="b">
        <f t="shared" si="81"/>
        <v>0</v>
      </c>
      <c r="N242" s="52"/>
      <c r="O242" s="52"/>
    </row>
    <row r="243" spans="2:16" x14ac:dyDescent="0.3">
      <c r="B243" s="67">
        <v>241</v>
      </c>
      <c r="C243" s="68" t="s">
        <v>880</v>
      </c>
      <c r="D243" s="68" t="s">
        <v>881</v>
      </c>
      <c r="E243" s="69" t="s">
        <v>882</v>
      </c>
      <c r="F243" s="68" t="s">
        <v>883</v>
      </c>
      <c r="G243" s="68" t="s">
        <v>32</v>
      </c>
      <c r="H243" s="70">
        <v>19555</v>
      </c>
      <c r="I243" s="70">
        <v>19555</v>
      </c>
      <c r="J243" s="71" t="s">
        <v>2074</v>
      </c>
      <c r="K243" s="61">
        <v>5</v>
      </c>
      <c r="L243" s="54">
        <v>17155</v>
      </c>
      <c r="M243" s="52" t="b">
        <f t="shared" si="81"/>
        <v>1</v>
      </c>
      <c r="N243" s="101">
        <f t="shared" ref="N243" si="100">L243</f>
        <v>17155</v>
      </c>
      <c r="O243" s="99"/>
      <c r="P243" s="100" t="b">
        <f>IF(ISBLANK(O243),L243=N243,N243*O243=L243)</f>
        <v>1</v>
      </c>
    </row>
    <row r="244" spans="2:16" x14ac:dyDescent="0.3">
      <c r="B244" s="72">
        <v>242</v>
      </c>
      <c r="C244" s="73" t="s">
        <v>884</v>
      </c>
      <c r="D244" s="73" t="s">
        <v>885</v>
      </c>
      <c r="E244" s="74" t="s">
        <v>886</v>
      </c>
      <c r="F244" s="73" t="s">
        <v>887</v>
      </c>
      <c r="G244" s="73" t="s">
        <v>32</v>
      </c>
      <c r="H244" s="75">
        <v>5985.7</v>
      </c>
      <c r="I244" s="75">
        <v>5985.7</v>
      </c>
      <c r="J244" s="76" t="s">
        <v>2075</v>
      </c>
      <c r="K244" s="62">
        <v>1</v>
      </c>
      <c r="L244" s="91"/>
      <c r="M244" s="52" t="b">
        <f t="shared" si="81"/>
        <v>0</v>
      </c>
      <c r="N244" s="52"/>
      <c r="O244" s="52"/>
    </row>
    <row r="245" spans="2:16" x14ac:dyDescent="0.3">
      <c r="B245" s="67">
        <v>243</v>
      </c>
      <c r="C245" s="68" t="s">
        <v>759</v>
      </c>
      <c r="D245" s="68" t="s">
        <v>760</v>
      </c>
      <c r="E245" s="69" t="s">
        <v>761</v>
      </c>
      <c r="F245" s="68" t="s">
        <v>762</v>
      </c>
      <c r="G245" s="68" t="s">
        <v>32</v>
      </c>
      <c r="H245" s="70">
        <v>17155</v>
      </c>
      <c r="I245" s="70">
        <v>17155</v>
      </c>
      <c r="J245" s="71" t="s">
        <v>1918</v>
      </c>
      <c r="K245" s="62">
        <v>3</v>
      </c>
      <c r="L245" s="54">
        <v>17155</v>
      </c>
      <c r="M245" s="52" t="b">
        <f t="shared" si="81"/>
        <v>1</v>
      </c>
      <c r="N245" s="101">
        <f t="shared" ref="N245:N246" si="101">L245</f>
        <v>17155</v>
      </c>
      <c r="O245" s="99"/>
      <c r="P245" s="100" t="b">
        <f t="shared" ref="P245:P246" si="102">IF(ISBLANK(O245),L245=N245,N245*O245=L245)</f>
        <v>1</v>
      </c>
    </row>
    <row r="246" spans="2:16" x14ac:dyDescent="0.3">
      <c r="B246" s="72">
        <v>244</v>
      </c>
      <c r="C246" s="73" t="s">
        <v>888</v>
      </c>
      <c r="D246" s="73" t="s">
        <v>889</v>
      </c>
      <c r="E246" s="74" t="s">
        <v>890</v>
      </c>
      <c r="F246" s="73" t="s">
        <v>269</v>
      </c>
      <c r="G246" s="73" t="s">
        <v>32</v>
      </c>
      <c r="H246" s="75">
        <v>17155</v>
      </c>
      <c r="I246" s="75">
        <v>17155</v>
      </c>
      <c r="J246" s="76" t="s">
        <v>2076</v>
      </c>
      <c r="K246" s="62">
        <v>2</v>
      </c>
      <c r="L246" s="54">
        <v>17155</v>
      </c>
      <c r="M246" s="52" t="b">
        <f t="shared" si="81"/>
        <v>1</v>
      </c>
      <c r="N246" s="101">
        <f t="shared" si="101"/>
        <v>17155</v>
      </c>
      <c r="O246" s="99"/>
      <c r="P246" s="100" t="b">
        <f t="shared" si="102"/>
        <v>1</v>
      </c>
    </row>
    <row r="247" spans="2:16" x14ac:dyDescent="0.3">
      <c r="B247" s="67">
        <v>245</v>
      </c>
      <c r="C247" s="68" t="s">
        <v>891</v>
      </c>
      <c r="D247" s="68" t="s">
        <v>892</v>
      </c>
      <c r="E247" s="69" t="s">
        <v>893</v>
      </c>
      <c r="F247" s="68" t="s">
        <v>894</v>
      </c>
      <c r="G247" s="68" t="s">
        <v>32</v>
      </c>
      <c r="H247" s="70">
        <v>2400</v>
      </c>
      <c r="I247" s="70">
        <v>2400</v>
      </c>
      <c r="J247" s="71" t="s">
        <v>2044</v>
      </c>
      <c r="K247" s="62">
        <v>4</v>
      </c>
      <c r="L247" s="91"/>
      <c r="M247" s="52" t="b">
        <f t="shared" si="81"/>
        <v>0</v>
      </c>
      <c r="N247" s="52"/>
      <c r="O247" s="52"/>
    </row>
    <row r="248" spans="2:16" x14ac:dyDescent="0.3">
      <c r="B248" s="72">
        <v>246</v>
      </c>
      <c r="C248" s="73" t="s">
        <v>830</v>
      </c>
      <c r="D248" s="73" t="s">
        <v>831</v>
      </c>
      <c r="E248" s="74" t="s">
        <v>832</v>
      </c>
      <c r="F248" s="73" t="s">
        <v>895</v>
      </c>
      <c r="G248" s="73" t="s">
        <v>32</v>
      </c>
      <c r="H248" s="75">
        <v>2400</v>
      </c>
      <c r="I248" s="75">
        <v>2400</v>
      </c>
      <c r="J248" s="76" t="s">
        <v>2077</v>
      </c>
      <c r="K248" s="62">
        <v>2</v>
      </c>
      <c r="L248" s="91"/>
      <c r="M248" s="52" t="b">
        <f t="shared" si="81"/>
        <v>0</v>
      </c>
      <c r="N248" s="52"/>
      <c r="O248" s="52"/>
    </row>
    <row r="249" spans="2:16" x14ac:dyDescent="0.3">
      <c r="B249" s="67">
        <v>247</v>
      </c>
      <c r="C249" s="68" t="s">
        <v>896</v>
      </c>
      <c r="D249" s="68" t="s">
        <v>897</v>
      </c>
      <c r="E249" s="69" t="s">
        <v>898</v>
      </c>
      <c r="F249" s="68" t="s">
        <v>899</v>
      </c>
      <c r="G249" s="68" t="s">
        <v>32</v>
      </c>
      <c r="H249" s="70">
        <v>17155</v>
      </c>
      <c r="I249" s="70">
        <v>17155</v>
      </c>
      <c r="J249" s="71" t="s">
        <v>2078</v>
      </c>
      <c r="K249" s="62">
        <v>6</v>
      </c>
      <c r="L249" s="54">
        <v>17155</v>
      </c>
      <c r="M249" s="52" t="b">
        <f t="shared" si="81"/>
        <v>1</v>
      </c>
      <c r="N249" s="101">
        <f t="shared" ref="N249" si="103">L249</f>
        <v>17155</v>
      </c>
      <c r="O249" s="99"/>
      <c r="P249" s="100" t="b">
        <f>IF(ISBLANK(O249),L249=N249,N249*O249=L249)</f>
        <v>1</v>
      </c>
    </row>
    <row r="250" spans="2:16" x14ac:dyDescent="0.3">
      <c r="B250" s="72">
        <v>248</v>
      </c>
      <c r="C250" s="73" t="s">
        <v>900</v>
      </c>
      <c r="D250" s="73" t="s">
        <v>901</v>
      </c>
      <c r="E250" s="74" t="s">
        <v>902</v>
      </c>
      <c r="F250" s="73" t="s">
        <v>903</v>
      </c>
      <c r="G250" s="73" t="s">
        <v>32</v>
      </c>
      <c r="H250" s="75">
        <v>2400</v>
      </c>
      <c r="I250" s="75">
        <v>2400</v>
      </c>
      <c r="J250" s="76" t="s">
        <v>2079</v>
      </c>
      <c r="K250" s="62">
        <v>5</v>
      </c>
      <c r="L250" s="91"/>
      <c r="M250" s="52" t="b">
        <f t="shared" si="81"/>
        <v>0</v>
      </c>
      <c r="N250" s="52"/>
      <c r="O250" s="52"/>
    </row>
    <row r="251" spans="2:16" x14ac:dyDescent="0.3">
      <c r="B251" s="67">
        <v>249</v>
      </c>
      <c r="C251" s="68" t="s">
        <v>904</v>
      </c>
      <c r="D251" s="68" t="s">
        <v>905</v>
      </c>
      <c r="E251" s="69" t="s">
        <v>906</v>
      </c>
      <c r="F251" s="68" t="s">
        <v>907</v>
      </c>
      <c r="G251" s="68" t="s">
        <v>32</v>
      </c>
      <c r="H251" s="70">
        <v>12008.5</v>
      </c>
      <c r="I251" s="70">
        <v>12008.5</v>
      </c>
      <c r="J251" s="71" t="s">
        <v>1937</v>
      </c>
      <c r="K251" s="62">
        <v>3</v>
      </c>
      <c r="L251" s="54">
        <v>12008.5</v>
      </c>
      <c r="M251" s="52" t="b">
        <f t="shared" si="81"/>
        <v>1</v>
      </c>
      <c r="N251" s="98">
        <v>17155</v>
      </c>
      <c r="O251" s="99">
        <v>0.7</v>
      </c>
      <c r="P251" s="100" t="b">
        <f>IF(ISBLANK(O251),L251=N251,N251*O251=L251)</f>
        <v>1</v>
      </c>
    </row>
    <row r="252" spans="2:16" x14ac:dyDescent="0.3">
      <c r="B252" s="72">
        <v>250</v>
      </c>
      <c r="C252" s="73" t="s">
        <v>908</v>
      </c>
      <c r="D252" s="73" t="s">
        <v>909</v>
      </c>
      <c r="E252" s="74" t="s">
        <v>910</v>
      </c>
      <c r="F252" s="73" t="s">
        <v>911</v>
      </c>
      <c r="G252" s="73" t="s">
        <v>912</v>
      </c>
      <c r="H252" s="75" t="s">
        <v>913</v>
      </c>
      <c r="I252" s="75">
        <v>125</v>
      </c>
      <c r="J252" s="76" t="s">
        <v>2304</v>
      </c>
      <c r="K252" s="92" t="s">
        <v>1887</v>
      </c>
      <c r="L252" s="91"/>
      <c r="M252" s="52" t="b">
        <f t="shared" si="81"/>
        <v>0</v>
      </c>
      <c r="N252" s="52"/>
      <c r="O252" s="52"/>
    </row>
    <row r="253" spans="2:16" x14ac:dyDescent="0.3">
      <c r="B253" s="67">
        <v>251</v>
      </c>
      <c r="C253" s="68" t="s">
        <v>914</v>
      </c>
      <c r="D253" s="68" t="s">
        <v>915</v>
      </c>
      <c r="E253" s="69" t="s">
        <v>916</v>
      </c>
      <c r="F253" s="68" t="s">
        <v>82</v>
      </c>
      <c r="G253" s="68" t="s">
        <v>32</v>
      </c>
      <c r="H253" s="70">
        <v>3016</v>
      </c>
      <c r="I253" s="70">
        <v>3016</v>
      </c>
      <c r="J253" s="71" t="s">
        <v>2081</v>
      </c>
      <c r="K253" s="61">
        <v>3</v>
      </c>
      <c r="L253" s="91"/>
      <c r="M253" s="52" t="b">
        <f t="shared" si="81"/>
        <v>0</v>
      </c>
      <c r="N253" s="52"/>
      <c r="O253" s="52"/>
    </row>
    <row r="254" spans="2:16" x14ac:dyDescent="0.3">
      <c r="B254" s="72">
        <v>252</v>
      </c>
      <c r="C254" s="73" t="s">
        <v>917</v>
      </c>
      <c r="D254" s="73" t="s">
        <v>918</v>
      </c>
      <c r="E254" s="74" t="s">
        <v>919</v>
      </c>
      <c r="F254" s="73" t="s">
        <v>920</v>
      </c>
      <c r="G254" s="73" t="s">
        <v>32</v>
      </c>
      <c r="H254" s="75">
        <v>19555</v>
      </c>
      <c r="I254" s="75">
        <v>19555</v>
      </c>
      <c r="J254" s="76" t="s">
        <v>2082</v>
      </c>
      <c r="K254" s="62">
        <v>5</v>
      </c>
      <c r="L254" s="54">
        <v>17155</v>
      </c>
      <c r="M254" s="52" t="b">
        <f t="shared" si="81"/>
        <v>1</v>
      </c>
      <c r="N254" s="101">
        <f t="shared" ref="N254" si="104">L254</f>
        <v>17155</v>
      </c>
      <c r="O254" s="99"/>
      <c r="P254" s="100" t="b">
        <f>IF(ISBLANK(O254),L254=N254,N254*O254=L254)</f>
        <v>1</v>
      </c>
    </row>
    <row r="255" spans="2:16" x14ac:dyDescent="0.3">
      <c r="B255" s="67">
        <v>253</v>
      </c>
      <c r="C255" s="68" t="s">
        <v>921</v>
      </c>
      <c r="D255" s="68" t="s">
        <v>794</v>
      </c>
      <c r="E255" s="69" t="s">
        <v>922</v>
      </c>
      <c r="F255" s="68" t="s">
        <v>923</v>
      </c>
      <c r="G255" s="68" t="s">
        <v>32</v>
      </c>
      <c r="H255" s="70">
        <v>2400</v>
      </c>
      <c r="I255" s="70">
        <v>2400</v>
      </c>
      <c r="J255" s="71" t="s">
        <v>2083</v>
      </c>
      <c r="K255" s="62">
        <v>5</v>
      </c>
      <c r="L255" s="91"/>
      <c r="M255" s="52" t="b">
        <f t="shared" si="81"/>
        <v>0</v>
      </c>
      <c r="N255" s="52"/>
      <c r="O255" s="52"/>
    </row>
    <row r="256" spans="2:16" x14ac:dyDescent="0.3">
      <c r="B256" s="72">
        <v>254</v>
      </c>
      <c r="C256" s="73" t="s">
        <v>924</v>
      </c>
      <c r="D256" s="73" t="s">
        <v>925</v>
      </c>
      <c r="E256" s="74" t="s">
        <v>926</v>
      </c>
      <c r="F256" s="73" t="s">
        <v>99</v>
      </c>
      <c r="G256" s="73" t="s">
        <v>450</v>
      </c>
      <c r="H256" s="75">
        <v>8551</v>
      </c>
      <c r="I256" s="75">
        <v>8551</v>
      </c>
      <c r="J256" s="76" t="s">
        <v>1984</v>
      </c>
      <c r="K256" s="61">
        <v>1</v>
      </c>
      <c r="L256" s="91"/>
      <c r="M256" s="52" t="b">
        <f t="shared" si="81"/>
        <v>0</v>
      </c>
      <c r="N256" s="52"/>
      <c r="O256" s="52"/>
    </row>
    <row r="257" spans="2:16" x14ac:dyDescent="0.3">
      <c r="B257" s="67">
        <v>255</v>
      </c>
      <c r="C257" s="68" t="s">
        <v>927</v>
      </c>
      <c r="D257" s="68" t="s">
        <v>15</v>
      </c>
      <c r="E257" s="69" t="s">
        <v>16</v>
      </c>
      <c r="F257" s="68" t="s">
        <v>928</v>
      </c>
      <c r="G257" s="68" t="s">
        <v>929</v>
      </c>
      <c r="H257" s="70" t="s">
        <v>930</v>
      </c>
      <c r="I257" s="70" t="s">
        <v>930</v>
      </c>
      <c r="J257" s="71" t="s">
        <v>2084</v>
      </c>
      <c r="K257" s="62">
        <v>3</v>
      </c>
      <c r="L257" s="91"/>
      <c r="M257" s="52" t="b">
        <f t="shared" si="81"/>
        <v>0</v>
      </c>
      <c r="N257" s="52"/>
      <c r="O257" s="52"/>
    </row>
    <row r="258" spans="2:16" x14ac:dyDescent="0.3">
      <c r="B258" s="72">
        <v>256</v>
      </c>
      <c r="C258" s="73" t="s">
        <v>931</v>
      </c>
      <c r="D258" s="73" t="s">
        <v>932</v>
      </c>
      <c r="E258" s="74" t="s">
        <v>933</v>
      </c>
      <c r="F258" s="73" t="s">
        <v>934</v>
      </c>
      <c r="G258" s="73" t="s">
        <v>13</v>
      </c>
      <c r="H258" s="75">
        <v>18872</v>
      </c>
      <c r="I258" s="75">
        <v>17155</v>
      </c>
      <c r="J258" s="76" t="s">
        <v>2085</v>
      </c>
      <c r="K258" s="62">
        <v>1</v>
      </c>
      <c r="L258" s="91"/>
      <c r="M258" s="52" t="b">
        <f t="shared" si="81"/>
        <v>0</v>
      </c>
      <c r="N258" s="52"/>
      <c r="O258" s="52"/>
    </row>
    <row r="259" spans="2:16" x14ac:dyDescent="0.3">
      <c r="B259" s="67">
        <v>257</v>
      </c>
      <c r="C259" s="68" t="s">
        <v>935</v>
      </c>
      <c r="D259" s="68" t="s">
        <v>936</v>
      </c>
      <c r="E259" s="69" t="s">
        <v>937</v>
      </c>
      <c r="F259" s="68" t="s">
        <v>938</v>
      </c>
      <c r="G259" s="68" t="s">
        <v>32</v>
      </c>
      <c r="H259" s="70">
        <v>17155</v>
      </c>
      <c r="I259" s="70">
        <v>17155</v>
      </c>
      <c r="J259" s="71" t="s">
        <v>1958</v>
      </c>
      <c r="K259" s="62">
        <v>1</v>
      </c>
      <c r="L259" s="54">
        <v>17155</v>
      </c>
      <c r="M259" s="52" t="b">
        <f t="shared" si="81"/>
        <v>1</v>
      </c>
      <c r="N259" s="101">
        <f t="shared" ref="N259" si="105">L259</f>
        <v>17155</v>
      </c>
      <c r="O259" s="99"/>
      <c r="P259" s="100" t="b">
        <f>IF(ISBLANK(O259),L259=N259,N259*O259=L259)</f>
        <v>1</v>
      </c>
    </row>
    <row r="260" spans="2:16" x14ac:dyDescent="0.3">
      <c r="B260" s="72">
        <v>258</v>
      </c>
      <c r="C260" s="73" t="s">
        <v>939</v>
      </c>
      <c r="D260" s="73" t="s">
        <v>940</v>
      </c>
      <c r="E260" s="74" t="s">
        <v>941</v>
      </c>
      <c r="F260" s="73" t="s">
        <v>942</v>
      </c>
      <c r="G260" s="73" t="s">
        <v>32</v>
      </c>
      <c r="H260" s="75">
        <v>8551</v>
      </c>
      <c r="I260" s="75">
        <v>8551</v>
      </c>
      <c r="J260" s="76" t="s">
        <v>2086</v>
      </c>
      <c r="K260" s="62">
        <v>1</v>
      </c>
      <c r="L260" s="91"/>
      <c r="M260" s="52" t="b">
        <f t="shared" ref="M260:M323" si="106">ISNUMBER(L260)</f>
        <v>0</v>
      </c>
      <c r="N260" s="52"/>
      <c r="O260" s="52"/>
    </row>
    <row r="261" spans="2:16" x14ac:dyDescent="0.3">
      <c r="B261" s="67">
        <v>259</v>
      </c>
      <c r="C261" s="68" t="s">
        <v>943</v>
      </c>
      <c r="D261" s="68" t="s">
        <v>944</v>
      </c>
      <c r="E261" s="69" t="s">
        <v>945</v>
      </c>
      <c r="F261" s="68" t="s">
        <v>946</v>
      </c>
      <c r="G261" s="68" t="s">
        <v>947</v>
      </c>
      <c r="H261" s="70" t="s">
        <v>948</v>
      </c>
      <c r="I261" s="70" t="s">
        <v>949</v>
      </c>
      <c r="J261" s="71" t="s">
        <v>2087</v>
      </c>
      <c r="K261" s="93" t="s">
        <v>1887</v>
      </c>
      <c r="L261" s="91"/>
      <c r="M261" s="52" t="b">
        <f t="shared" si="106"/>
        <v>0</v>
      </c>
      <c r="N261" s="52"/>
      <c r="O261" s="52"/>
    </row>
    <row r="262" spans="2:16" x14ac:dyDescent="0.3">
      <c r="B262" s="72">
        <v>260</v>
      </c>
      <c r="C262" s="73" t="s">
        <v>950</v>
      </c>
      <c r="D262" s="73" t="s">
        <v>951</v>
      </c>
      <c r="E262" s="74" t="s">
        <v>952</v>
      </c>
      <c r="F262" s="73" t="s">
        <v>953</v>
      </c>
      <c r="G262" s="73" t="s">
        <v>32</v>
      </c>
      <c r="H262" s="75">
        <v>5985.7</v>
      </c>
      <c r="I262" s="75">
        <v>5985.7</v>
      </c>
      <c r="J262" s="76" t="s">
        <v>2088</v>
      </c>
      <c r="K262" s="93" t="s">
        <v>1887</v>
      </c>
      <c r="L262" s="91"/>
      <c r="M262" s="52" t="b">
        <f t="shared" si="106"/>
        <v>0</v>
      </c>
      <c r="N262" s="52"/>
      <c r="O262" s="52"/>
    </row>
    <row r="263" spans="2:16" x14ac:dyDescent="0.3">
      <c r="B263" s="67">
        <v>261</v>
      </c>
      <c r="C263" s="68" t="s">
        <v>954</v>
      </c>
      <c r="D263" s="68" t="s">
        <v>955</v>
      </c>
      <c r="E263" s="69" t="s">
        <v>956</v>
      </c>
      <c r="F263" s="68" t="s">
        <v>957</v>
      </c>
      <c r="G263" s="68" t="s">
        <v>32</v>
      </c>
      <c r="H263" s="70">
        <v>19555</v>
      </c>
      <c r="I263" s="70">
        <v>19555</v>
      </c>
      <c r="J263" s="71" t="s">
        <v>2089</v>
      </c>
      <c r="K263" s="62">
        <v>4</v>
      </c>
      <c r="L263" s="54">
        <v>17155</v>
      </c>
      <c r="M263" s="52" t="b">
        <f t="shared" si="106"/>
        <v>1</v>
      </c>
      <c r="N263" s="101">
        <f t="shared" ref="N263:N264" si="107">L263</f>
        <v>17155</v>
      </c>
      <c r="O263" s="99"/>
      <c r="P263" s="100" t="b">
        <f t="shared" ref="P263:P264" si="108">IF(ISBLANK(O263),L263=N263,N263*O263=L263)</f>
        <v>1</v>
      </c>
    </row>
    <row r="264" spans="2:16" x14ac:dyDescent="0.3">
      <c r="B264" s="72">
        <v>262</v>
      </c>
      <c r="C264" s="73" t="s">
        <v>958</v>
      </c>
      <c r="D264" s="73" t="s">
        <v>959</v>
      </c>
      <c r="E264" s="74" t="s">
        <v>960</v>
      </c>
      <c r="F264" s="73" t="s">
        <v>961</v>
      </c>
      <c r="G264" s="73" t="s">
        <v>32</v>
      </c>
      <c r="H264" s="75">
        <v>19555</v>
      </c>
      <c r="I264" s="75">
        <v>19555</v>
      </c>
      <c r="J264" s="76" t="s">
        <v>2090</v>
      </c>
      <c r="K264" s="62">
        <v>2</v>
      </c>
      <c r="L264" s="54">
        <v>17155</v>
      </c>
      <c r="M264" s="52" t="b">
        <f t="shared" si="106"/>
        <v>1</v>
      </c>
      <c r="N264" s="101">
        <f t="shared" si="107"/>
        <v>17155</v>
      </c>
      <c r="O264" s="99"/>
      <c r="P264" s="100" t="b">
        <f t="shared" si="108"/>
        <v>1</v>
      </c>
    </row>
    <row r="265" spans="2:16" x14ac:dyDescent="0.3">
      <c r="B265" s="67">
        <v>263</v>
      </c>
      <c r="C265" s="68" t="s">
        <v>962</v>
      </c>
      <c r="D265" s="68" t="s">
        <v>963</v>
      </c>
      <c r="E265" s="69" t="s">
        <v>964</v>
      </c>
      <c r="F265" s="68" t="s">
        <v>454</v>
      </c>
      <c r="G265" s="68" t="s">
        <v>32</v>
      </c>
      <c r="H265" s="70">
        <v>8551</v>
      </c>
      <c r="I265" s="70">
        <v>8551</v>
      </c>
      <c r="J265" s="71" t="s">
        <v>2091</v>
      </c>
      <c r="K265" s="62">
        <v>1</v>
      </c>
      <c r="L265" s="91"/>
      <c r="M265" s="52" t="b">
        <f t="shared" si="106"/>
        <v>0</v>
      </c>
      <c r="N265" s="52"/>
      <c r="O265" s="52"/>
    </row>
    <row r="266" spans="2:16" x14ac:dyDescent="0.3">
      <c r="B266" s="72">
        <v>264</v>
      </c>
      <c r="C266" s="73" t="s">
        <v>965</v>
      </c>
      <c r="D266" s="78" t="s">
        <v>966</v>
      </c>
      <c r="E266" s="74" t="s">
        <v>967</v>
      </c>
      <c r="F266" s="73" t="s">
        <v>968</v>
      </c>
      <c r="G266" s="73" t="s">
        <v>32</v>
      </c>
      <c r="H266" s="75">
        <v>2400</v>
      </c>
      <c r="I266" s="75">
        <v>2400</v>
      </c>
      <c r="J266" s="76" t="s">
        <v>1973</v>
      </c>
      <c r="K266" s="62">
        <v>3</v>
      </c>
      <c r="L266" s="91"/>
      <c r="M266" s="52" t="b">
        <f t="shared" si="106"/>
        <v>0</v>
      </c>
      <c r="N266" s="52"/>
      <c r="O266" s="52"/>
    </row>
    <row r="267" spans="2:16" x14ac:dyDescent="0.3">
      <c r="B267" s="67">
        <v>265</v>
      </c>
      <c r="C267" s="68" t="s">
        <v>969</v>
      </c>
      <c r="D267" s="68" t="s">
        <v>970</v>
      </c>
      <c r="E267" s="69" t="s">
        <v>971</v>
      </c>
      <c r="F267" s="68" t="s">
        <v>972</v>
      </c>
      <c r="G267" s="68" t="s">
        <v>32</v>
      </c>
      <c r="H267" s="70">
        <v>17155</v>
      </c>
      <c r="I267" s="70">
        <v>17155</v>
      </c>
      <c r="J267" s="71" t="s">
        <v>2092</v>
      </c>
      <c r="K267" s="62">
        <v>2</v>
      </c>
      <c r="L267" s="54">
        <v>17155</v>
      </c>
      <c r="M267" s="52" t="b">
        <f t="shared" si="106"/>
        <v>1</v>
      </c>
      <c r="N267" s="101">
        <f t="shared" ref="N267:N268" si="109">L267</f>
        <v>17155</v>
      </c>
      <c r="O267" s="99"/>
      <c r="P267" s="100" t="b">
        <f t="shared" ref="P267:P268" si="110">IF(ISBLANK(O267),L267=N267,N267*O267=L267)</f>
        <v>1</v>
      </c>
    </row>
    <row r="268" spans="2:16" x14ac:dyDescent="0.3">
      <c r="B268" s="72">
        <v>266</v>
      </c>
      <c r="C268" s="73" t="s">
        <v>973</v>
      </c>
      <c r="D268" s="73" t="s">
        <v>619</v>
      </c>
      <c r="E268" s="74" t="s">
        <v>620</v>
      </c>
      <c r="F268" s="73" t="s">
        <v>974</v>
      </c>
      <c r="G268" s="73" t="s">
        <v>32</v>
      </c>
      <c r="H268" s="75">
        <v>19555</v>
      </c>
      <c r="I268" s="75">
        <v>19555</v>
      </c>
      <c r="J268" s="76" t="s">
        <v>2093</v>
      </c>
      <c r="K268" s="62">
        <v>4</v>
      </c>
      <c r="L268" s="54">
        <v>17155</v>
      </c>
      <c r="M268" s="52" t="b">
        <f t="shared" si="106"/>
        <v>1</v>
      </c>
      <c r="N268" s="101">
        <f t="shared" si="109"/>
        <v>17155</v>
      </c>
      <c r="O268" s="99"/>
      <c r="P268" s="100" t="b">
        <f t="shared" si="110"/>
        <v>1</v>
      </c>
    </row>
    <row r="269" spans="2:16" x14ac:dyDescent="0.3">
      <c r="B269" s="67">
        <v>267</v>
      </c>
      <c r="C269" s="68" t="s">
        <v>975</v>
      </c>
      <c r="D269" s="68" t="s">
        <v>976</v>
      </c>
      <c r="E269" s="69" t="s">
        <v>977</v>
      </c>
      <c r="F269" s="68" t="s">
        <v>978</v>
      </c>
      <c r="G269" s="68" t="s">
        <v>32</v>
      </c>
      <c r="H269" s="70">
        <v>3016</v>
      </c>
      <c r="I269" s="70">
        <v>3016</v>
      </c>
      <c r="J269" s="71" t="s">
        <v>2094</v>
      </c>
      <c r="K269" s="62">
        <v>3</v>
      </c>
      <c r="L269" s="91"/>
      <c r="M269" s="52" t="b">
        <f t="shared" si="106"/>
        <v>0</v>
      </c>
      <c r="N269" s="52"/>
      <c r="O269" s="52"/>
    </row>
    <row r="270" spans="2:16" x14ac:dyDescent="0.3">
      <c r="B270" s="72">
        <v>268</v>
      </c>
      <c r="C270" s="73" t="s">
        <v>979</v>
      </c>
      <c r="D270" s="73" t="s">
        <v>980</v>
      </c>
      <c r="E270" s="74" t="s">
        <v>981</v>
      </c>
      <c r="F270" s="73" t="s">
        <v>982</v>
      </c>
      <c r="G270" s="73" t="s">
        <v>32</v>
      </c>
      <c r="H270" s="75">
        <v>2400</v>
      </c>
      <c r="I270" s="75">
        <v>2400</v>
      </c>
      <c r="J270" s="76" t="s">
        <v>1949</v>
      </c>
      <c r="K270" s="62">
        <v>3</v>
      </c>
      <c r="L270" s="91"/>
      <c r="M270" s="52" t="b">
        <f t="shared" si="106"/>
        <v>0</v>
      </c>
      <c r="N270" s="52"/>
      <c r="O270" s="52"/>
    </row>
    <row r="271" spans="2:16" x14ac:dyDescent="0.3">
      <c r="B271" s="67">
        <v>269</v>
      </c>
      <c r="C271" s="68" t="s">
        <v>983</v>
      </c>
      <c r="D271" s="68" t="s">
        <v>984</v>
      </c>
      <c r="E271" s="69" t="s">
        <v>985</v>
      </c>
      <c r="F271" s="68" t="s">
        <v>986</v>
      </c>
      <c r="G271" s="68" t="s">
        <v>450</v>
      </c>
      <c r="H271" s="70">
        <v>22680</v>
      </c>
      <c r="I271" s="70">
        <v>10000</v>
      </c>
      <c r="J271" s="71" t="s">
        <v>2095</v>
      </c>
      <c r="K271" s="62">
        <v>1</v>
      </c>
      <c r="L271" s="91"/>
      <c r="M271" s="52" t="b">
        <f t="shared" si="106"/>
        <v>0</v>
      </c>
      <c r="N271" s="52"/>
      <c r="O271" s="52"/>
    </row>
    <row r="272" spans="2:16" x14ac:dyDescent="0.3">
      <c r="B272" s="72">
        <v>270</v>
      </c>
      <c r="C272" s="73" t="s">
        <v>987</v>
      </c>
      <c r="D272" s="73" t="s">
        <v>988</v>
      </c>
      <c r="E272" s="74" t="s">
        <v>989</v>
      </c>
      <c r="F272" s="73" t="s">
        <v>990</v>
      </c>
      <c r="G272" s="73" t="s">
        <v>32</v>
      </c>
      <c r="H272" s="75">
        <v>19555</v>
      </c>
      <c r="I272" s="75">
        <v>19555</v>
      </c>
      <c r="J272" s="76" t="s">
        <v>2093</v>
      </c>
      <c r="K272" s="62">
        <v>2</v>
      </c>
      <c r="L272" s="54">
        <v>17155</v>
      </c>
      <c r="M272" s="52" t="b">
        <f t="shared" si="106"/>
        <v>1</v>
      </c>
      <c r="N272" s="101">
        <f t="shared" ref="N272:N273" si="111">L272</f>
        <v>17155</v>
      </c>
      <c r="O272" s="99"/>
      <c r="P272" s="100" t="b">
        <f t="shared" ref="P272:P273" si="112">IF(ISBLANK(O272),L272=N272,N272*O272=L272)</f>
        <v>1</v>
      </c>
    </row>
    <row r="273" spans="2:16" x14ac:dyDescent="0.3">
      <c r="B273" s="67">
        <v>271</v>
      </c>
      <c r="C273" s="68" t="s">
        <v>991</v>
      </c>
      <c r="D273" s="68" t="s">
        <v>992</v>
      </c>
      <c r="E273" s="69" t="s">
        <v>993</v>
      </c>
      <c r="F273" s="68" t="s">
        <v>994</v>
      </c>
      <c r="G273" s="68" t="s">
        <v>32</v>
      </c>
      <c r="H273" s="70">
        <v>19555</v>
      </c>
      <c r="I273" s="70">
        <v>19555</v>
      </c>
      <c r="J273" s="71" t="s">
        <v>2093</v>
      </c>
      <c r="K273" s="61">
        <v>2</v>
      </c>
      <c r="L273" s="54">
        <v>17155</v>
      </c>
      <c r="M273" s="52" t="b">
        <f t="shared" si="106"/>
        <v>1</v>
      </c>
      <c r="N273" s="101">
        <f t="shared" si="111"/>
        <v>17155</v>
      </c>
      <c r="O273" s="99"/>
      <c r="P273" s="100" t="b">
        <f t="shared" si="112"/>
        <v>1</v>
      </c>
    </row>
    <row r="274" spans="2:16" x14ac:dyDescent="0.3">
      <c r="B274" s="72">
        <v>272</v>
      </c>
      <c r="C274" s="73" t="s">
        <v>995</v>
      </c>
      <c r="D274" s="73" t="s">
        <v>996</v>
      </c>
      <c r="E274" s="74" t="s">
        <v>997</v>
      </c>
      <c r="F274" s="73" t="s">
        <v>998</v>
      </c>
      <c r="G274" s="73" t="s">
        <v>32</v>
      </c>
      <c r="H274" s="75">
        <v>2400</v>
      </c>
      <c r="I274" s="75">
        <v>2400</v>
      </c>
      <c r="J274" s="76" t="s">
        <v>2096</v>
      </c>
      <c r="K274" s="61">
        <v>4</v>
      </c>
      <c r="L274" s="91"/>
      <c r="M274" s="52" t="b">
        <f t="shared" si="106"/>
        <v>0</v>
      </c>
      <c r="N274" s="52"/>
      <c r="O274" s="52"/>
    </row>
    <row r="275" spans="2:16" x14ac:dyDescent="0.3">
      <c r="B275" s="67">
        <v>273</v>
      </c>
      <c r="C275" s="68" t="s">
        <v>999</v>
      </c>
      <c r="D275" s="68" t="s">
        <v>1000</v>
      </c>
      <c r="E275" s="69" t="s">
        <v>1001</v>
      </c>
      <c r="F275" s="68" t="s">
        <v>1002</v>
      </c>
      <c r="G275" s="68" t="s">
        <v>450</v>
      </c>
      <c r="H275" s="70">
        <v>11992</v>
      </c>
      <c r="I275" s="70">
        <v>11992</v>
      </c>
      <c r="J275" s="71" t="s">
        <v>2031</v>
      </c>
      <c r="K275" s="61">
        <v>1</v>
      </c>
      <c r="L275" s="54">
        <v>11992</v>
      </c>
      <c r="M275" s="52" t="b">
        <f t="shared" si="106"/>
        <v>1</v>
      </c>
      <c r="N275" s="101">
        <f t="shared" ref="N275" si="113">L275</f>
        <v>11992</v>
      </c>
      <c r="O275" s="99"/>
      <c r="P275" s="100" t="b">
        <f>IF(ISBLANK(O275),L275=N275,N275*O275=L275)</f>
        <v>1</v>
      </c>
    </row>
    <row r="276" spans="2:16" x14ac:dyDescent="0.3">
      <c r="B276" s="72">
        <v>274</v>
      </c>
      <c r="C276" s="73" t="s">
        <v>1003</v>
      </c>
      <c r="D276" s="73" t="s">
        <v>1004</v>
      </c>
      <c r="E276" s="74" t="s">
        <v>1005</v>
      </c>
      <c r="F276" s="73" t="s">
        <v>1006</v>
      </c>
      <c r="G276" s="73" t="s">
        <v>32</v>
      </c>
      <c r="H276" s="75">
        <v>2400</v>
      </c>
      <c r="I276" s="75">
        <v>2400</v>
      </c>
      <c r="J276" s="76" t="s">
        <v>1967</v>
      </c>
      <c r="K276" s="62">
        <v>2</v>
      </c>
      <c r="L276" s="91"/>
      <c r="M276" s="52" t="b">
        <f t="shared" si="106"/>
        <v>0</v>
      </c>
      <c r="N276" s="52"/>
      <c r="O276" s="52"/>
    </row>
    <row r="277" spans="2:16" x14ac:dyDescent="0.3">
      <c r="B277" s="67">
        <v>275</v>
      </c>
      <c r="C277" s="68" t="s">
        <v>1007</v>
      </c>
      <c r="D277" s="77" t="s">
        <v>1008</v>
      </c>
      <c r="E277" s="69" t="s">
        <v>1009</v>
      </c>
      <c r="F277" s="68" t="s">
        <v>1010</v>
      </c>
      <c r="G277" s="68" t="s">
        <v>32</v>
      </c>
      <c r="H277" s="70">
        <v>17155</v>
      </c>
      <c r="I277" s="70">
        <v>17155</v>
      </c>
      <c r="J277" s="71" t="s">
        <v>2009</v>
      </c>
      <c r="K277" s="62">
        <v>5</v>
      </c>
      <c r="L277" s="54">
        <v>17155</v>
      </c>
      <c r="M277" s="52" t="b">
        <f t="shared" si="106"/>
        <v>1</v>
      </c>
      <c r="N277" s="101">
        <f t="shared" ref="N277:N281" si="114">L277</f>
        <v>17155</v>
      </c>
      <c r="O277" s="99"/>
      <c r="P277" s="100" t="b">
        <f t="shared" ref="P277:P281" si="115">IF(ISBLANK(O277),L277=N277,N277*O277=L277)</f>
        <v>1</v>
      </c>
    </row>
    <row r="278" spans="2:16" x14ac:dyDescent="0.3">
      <c r="B278" s="72">
        <v>276</v>
      </c>
      <c r="C278" s="73" t="s">
        <v>1011</v>
      </c>
      <c r="D278" s="78" t="s">
        <v>756</v>
      </c>
      <c r="E278" s="74" t="s">
        <v>1012</v>
      </c>
      <c r="F278" s="73" t="s">
        <v>1013</v>
      </c>
      <c r="G278" s="73" t="s">
        <v>32</v>
      </c>
      <c r="H278" s="75">
        <v>19555</v>
      </c>
      <c r="I278" s="75">
        <v>19555</v>
      </c>
      <c r="J278" s="76" t="s">
        <v>2097</v>
      </c>
      <c r="K278" s="62">
        <v>4</v>
      </c>
      <c r="L278" s="54">
        <v>17155</v>
      </c>
      <c r="M278" s="52" t="b">
        <f t="shared" si="106"/>
        <v>1</v>
      </c>
      <c r="N278" s="101">
        <f t="shared" si="114"/>
        <v>17155</v>
      </c>
      <c r="O278" s="99"/>
      <c r="P278" s="100" t="b">
        <f t="shared" si="115"/>
        <v>1</v>
      </c>
    </row>
    <row r="279" spans="2:16" x14ac:dyDescent="0.3">
      <c r="B279" s="67">
        <v>277</v>
      </c>
      <c r="C279" s="68" t="s">
        <v>1014</v>
      </c>
      <c r="D279" s="68" t="s">
        <v>1015</v>
      </c>
      <c r="E279" s="69" t="s">
        <v>1016</v>
      </c>
      <c r="F279" s="68" t="s">
        <v>1017</v>
      </c>
      <c r="G279" s="68" t="s">
        <v>450</v>
      </c>
      <c r="H279" s="70">
        <v>23151</v>
      </c>
      <c r="I279" s="70">
        <v>23151</v>
      </c>
      <c r="J279" s="71" t="s">
        <v>2098</v>
      </c>
      <c r="K279" s="62">
        <v>1</v>
      </c>
      <c r="L279" s="54">
        <v>17155</v>
      </c>
      <c r="M279" s="52" t="b">
        <f t="shared" si="106"/>
        <v>1</v>
      </c>
      <c r="N279" s="101">
        <f t="shared" si="114"/>
        <v>17155</v>
      </c>
      <c r="O279" s="99"/>
      <c r="P279" s="100" t="b">
        <f t="shared" si="115"/>
        <v>1</v>
      </c>
    </row>
    <row r="280" spans="2:16" x14ac:dyDescent="0.3">
      <c r="B280" s="72">
        <v>278</v>
      </c>
      <c r="C280" s="73" t="s">
        <v>1018</v>
      </c>
      <c r="D280" s="78" t="s">
        <v>1019</v>
      </c>
      <c r="E280" s="74" t="s">
        <v>1020</v>
      </c>
      <c r="F280" s="73" t="s">
        <v>1021</v>
      </c>
      <c r="G280" s="73" t="s">
        <v>32</v>
      </c>
      <c r="H280" s="75">
        <v>17155</v>
      </c>
      <c r="I280" s="75">
        <v>17155</v>
      </c>
      <c r="J280" s="76" t="s">
        <v>2099</v>
      </c>
      <c r="K280" s="62">
        <v>2</v>
      </c>
      <c r="L280" s="54">
        <v>17155</v>
      </c>
      <c r="M280" s="52" t="b">
        <f t="shared" si="106"/>
        <v>1</v>
      </c>
      <c r="N280" s="101">
        <f t="shared" si="114"/>
        <v>17155</v>
      </c>
      <c r="O280" s="99"/>
      <c r="P280" s="100" t="b">
        <f t="shared" si="115"/>
        <v>1</v>
      </c>
    </row>
    <row r="281" spans="2:16" x14ac:dyDescent="0.3">
      <c r="B281" s="67">
        <v>279</v>
      </c>
      <c r="C281" s="68" t="s">
        <v>1022</v>
      </c>
      <c r="D281" s="77" t="s">
        <v>715</v>
      </c>
      <c r="E281" s="69" t="s">
        <v>1023</v>
      </c>
      <c r="F281" s="68" t="s">
        <v>1024</v>
      </c>
      <c r="G281" s="68" t="s">
        <v>450</v>
      </c>
      <c r="H281" s="70">
        <v>11992</v>
      </c>
      <c r="I281" s="70">
        <v>11992</v>
      </c>
      <c r="J281" s="71" t="s">
        <v>2100</v>
      </c>
      <c r="K281" s="62">
        <v>3</v>
      </c>
      <c r="L281" s="54">
        <v>11992</v>
      </c>
      <c r="M281" s="52" t="b">
        <f t="shared" si="106"/>
        <v>1</v>
      </c>
      <c r="N281" s="101">
        <f t="shared" si="114"/>
        <v>11992</v>
      </c>
      <c r="O281" s="99"/>
      <c r="P281" s="100" t="b">
        <f t="shared" si="115"/>
        <v>1</v>
      </c>
    </row>
    <row r="282" spans="2:16" x14ac:dyDescent="0.3">
      <c r="B282" s="72">
        <v>280</v>
      </c>
      <c r="C282" s="73" t="s">
        <v>1025</v>
      </c>
      <c r="D282" s="73" t="s">
        <v>824</v>
      </c>
      <c r="E282" s="74" t="s">
        <v>825</v>
      </c>
      <c r="F282" s="73" t="s">
        <v>1026</v>
      </c>
      <c r="G282" s="73" t="s">
        <v>32</v>
      </c>
      <c r="H282" s="75">
        <v>2400</v>
      </c>
      <c r="I282" s="75">
        <v>2400</v>
      </c>
      <c r="J282" s="76" t="s">
        <v>1949</v>
      </c>
      <c r="K282" s="62">
        <v>2</v>
      </c>
      <c r="L282" s="91"/>
      <c r="M282" s="52" t="b">
        <f t="shared" si="106"/>
        <v>0</v>
      </c>
      <c r="N282" s="52"/>
      <c r="O282" s="52"/>
    </row>
    <row r="283" spans="2:16" x14ac:dyDescent="0.3">
      <c r="B283" s="67">
        <v>281</v>
      </c>
      <c r="C283" s="68" t="s">
        <v>1027</v>
      </c>
      <c r="D283" s="77" t="s">
        <v>1028</v>
      </c>
      <c r="E283" s="69" t="s">
        <v>1029</v>
      </c>
      <c r="F283" s="68" t="s">
        <v>1030</v>
      </c>
      <c r="G283" s="68" t="s">
        <v>450</v>
      </c>
      <c r="H283" s="70">
        <v>11992</v>
      </c>
      <c r="I283" s="70">
        <v>11992</v>
      </c>
      <c r="J283" s="71" t="s">
        <v>2101</v>
      </c>
      <c r="K283" s="61">
        <v>1</v>
      </c>
      <c r="L283" s="54">
        <v>11992</v>
      </c>
      <c r="M283" s="52" t="b">
        <f t="shared" si="106"/>
        <v>1</v>
      </c>
      <c r="N283" s="101">
        <f t="shared" ref="N283" si="116">L283</f>
        <v>11992</v>
      </c>
      <c r="O283" s="99"/>
      <c r="P283" s="100" t="b">
        <f>IF(ISBLANK(O283),L283=N283,N283*O283=L283)</f>
        <v>1</v>
      </c>
    </row>
    <row r="284" spans="2:16" x14ac:dyDescent="0.3">
      <c r="B284" s="72">
        <v>282</v>
      </c>
      <c r="C284" s="73" t="s">
        <v>1031</v>
      </c>
      <c r="D284" s="73" t="s">
        <v>1032</v>
      </c>
      <c r="E284" s="74" t="s">
        <v>1033</v>
      </c>
      <c r="F284" s="73" t="s">
        <v>1034</v>
      </c>
      <c r="G284" s="73" t="s">
        <v>32</v>
      </c>
      <c r="H284" s="75">
        <v>3933</v>
      </c>
      <c r="I284" s="75">
        <v>3933</v>
      </c>
      <c r="J284" s="76" t="s">
        <v>2102</v>
      </c>
      <c r="K284" s="61">
        <v>2</v>
      </c>
      <c r="L284" s="91"/>
      <c r="M284" s="52" t="b">
        <f t="shared" si="106"/>
        <v>0</v>
      </c>
      <c r="N284" s="52"/>
      <c r="O284" s="52"/>
    </row>
    <row r="285" spans="2:16" x14ac:dyDescent="0.3">
      <c r="B285" s="67">
        <v>283</v>
      </c>
      <c r="C285" s="68" t="s">
        <v>1035</v>
      </c>
      <c r="D285" s="68" t="s">
        <v>1036</v>
      </c>
      <c r="E285" s="69" t="s">
        <v>1037</v>
      </c>
      <c r="F285" s="68" t="s">
        <v>871</v>
      </c>
      <c r="G285" s="68" t="s">
        <v>450</v>
      </c>
      <c r="H285" s="70">
        <v>17155</v>
      </c>
      <c r="I285" s="70">
        <v>17155</v>
      </c>
      <c r="J285" s="71" t="s">
        <v>2103</v>
      </c>
      <c r="K285" s="62">
        <v>2</v>
      </c>
      <c r="L285" s="54">
        <v>17155</v>
      </c>
      <c r="M285" s="52" t="b">
        <f t="shared" si="106"/>
        <v>1</v>
      </c>
      <c r="N285" s="101">
        <f t="shared" ref="N285:N292" si="117">L285</f>
        <v>17155</v>
      </c>
      <c r="O285" s="99"/>
      <c r="P285" s="100" t="b">
        <f t="shared" ref="P285:P292" si="118">IF(ISBLANK(O285),L285=N285,N285*O285=L285)</f>
        <v>1</v>
      </c>
    </row>
    <row r="286" spans="2:16" x14ac:dyDescent="0.3">
      <c r="B286" s="72">
        <v>284</v>
      </c>
      <c r="C286" s="73" t="s">
        <v>1038</v>
      </c>
      <c r="D286" s="73" t="s">
        <v>845</v>
      </c>
      <c r="E286" s="74" t="s">
        <v>846</v>
      </c>
      <c r="F286" s="73" t="s">
        <v>1039</v>
      </c>
      <c r="G286" s="73" t="s">
        <v>32</v>
      </c>
      <c r="H286" s="75">
        <v>17155</v>
      </c>
      <c r="I286" s="75">
        <v>17155</v>
      </c>
      <c r="J286" s="76" t="s">
        <v>2104</v>
      </c>
      <c r="K286" s="61">
        <v>3</v>
      </c>
      <c r="L286" s="54">
        <v>17155</v>
      </c>
      <c r="M286" s="52" t="b">
        <f t="shared" si="106"/>
        <v>1</v>
      </c>
      <c r="N286" s="101">
        <f t="shared" si="117"/>
        <v>17155</v>
      </c>
      <c r="O286" s="99"/>
      <c r="P286" s="100" t="b">
        <f t="shared" si="118"/>
        <v>1</v>
      </c>
    </row>
    <row r="287" spans="2:16" x14ac:dyDescent="0.3">
      <c r="B287" s="67">
        <v>285</v>
      </c>
      <c r="C287" s="68" t="s">
        <v>813</v>
      </c>
      <c r="D287" s="77" t="s">
        <v>814</v>
      </c>
      <c r="E287" s="69" t="s">
        <v>815</v>
      </c>
      <c r="F287" s="68" t="s">
        <v>1040</v>
      </c>
      <c r="G287" s="68" t="s">
        <v>32</v>
      </c>
      <c r="H287" s="70">
        <v>17155</v>
      </c>
      <c r="I287" s="70">
        <v>17155</v>
      </c>
      <c r="J287" s="71" t="s">
        <v>2305</v>
      </c>
      <c r="K287" s="62">
        <v>2</v>
      </c>
      <c r="L287" s="54">
        <v>17155</v>
      </c>
      <c r="M287" s="52" t="b">
        <f t="shared" si="106"/>
        <v>1</v>
      </c>
      <c r="N287" s="101">
        <f t="shared" si="117"/>
        <v>17155</v>
      </c>
      <c r="O287" s="99"/>
      <c r="P287" s="100" t="b">
        <f t="shared" si="118"/>
        <v>1</v>
      </c>
    </row>
    <row r="288" spans="2:16" x14ac:dyDescent="0.3">
      <c r="B288" s="72">
        <v>286</v>
      </c>
      <c r="C288" s="73" t="s">
        <v>1041</v>
      </c>
      <c r="D288" s="73" t="s">
        <v>1042</v>
      </c>
      <c r="E288" s="74" t="s">
        <v>1043</v>
      </c>
      <c r="F288" s="73" t="s">
        <v>1044</v>
      </c>
      <c r="G288" s="73" t="s">
        <v>32</v>
      </c>
      <c r="H288" s="75">
        <v>17155</v>
      </c>
      <c r="I288" s="75">
        <v>17155</v>
      </c>
      <c r="J288" s="76" t="s">
        <v>2105</v>
      </c>
      <c r="K288" s="62">
        <v>2</v>
      </c>
      <c r="L288" s="54">
        <v>17155</v>
      </c>
      <c r="M288" s="52" t="b">
        <f t="shared" si="106"/>
        <v>1</v>
      </c>
      <c r="N288" s="101">
        <f t="shared" si="117"/>
        <v>17155</v>
      </c>
      <c r="O288" s="99"/>
      <c r="P288" s="100" t="b">
        <f t="shared" si="118"/>
        <v>1</v>
      </c>
    </row>
    <row r="289" spans="2:16" x14ac:dyDescent="0.3">
      <c r="B289" s="67">
        <v>287</v>
      </c>
      <c r="C289" s="68" t="s">
        <v>1045</v>
      </c>
      <c r="D289" s="68" t="s">
        <v>1046</v>
      </c>
      <c r="E289" s="69" t="s">
        <v>1047</v>
      </c>
      <c r="F289" s="68" t="s">
        <v>106</v>
      </c>
      <c r="G289" s="68" t="s">
        <v>450</v>
      </c>
      <c r="H289" s="70">
        <v>11992</v>
      </c>
      <c r="I289" s="70">
        <v>11992</v>
      </c>
      <c r="J289" s="71" t="s">
        <v>2106</v>
      </c>
      <c r="K289" s="61">
        <v>1</v>
      </c>
      <c r="L289" s="54">
        <v>11992</v>
      </c>
      <c r="M289" s="52" t="b">
        <f t="shared" si="106"/>
        <v>1</v>
      </c>
      <c r="N289" s="101">
        <f t="shared" si="117"/>
        <v>11992</v>
      </c>
      <c r="O289" s="99"/>
      <c r="P289" s="100" t="b">
        <f t="shared" si="118"/>
        <v>1</v>
      </c>
    </row>
    <row r="290" spans="2:16" x14ac:dyDescent="0.3">
      <c r="B290" s="72">
        <v>288</v>
      </c>
      <c r="C290" s="73" t="s">
        <v>1048</v>
      </c>
      <c r="D290" s="73" t="s">
        <v>1049</v>
      </c>
      <c r="E290" s="74" t="s">
        <v>290</v>
      </c>
      <c r="F290" s="73" t="s">
        <v>1050</v>
      </c>
      <c r="G290" s="73" t="s">
        <v>32</v>
      </c>
      <c r="H290" s="75">
        <v>17155</v>
      </c>
      <c r="I290" s="75">
        <v>17155</v>
      </c>
      <c r="J290" s="76" t="s">
        <v>2107</v>
      </c>
      <c r="K290" s="62">
        <v>5</v>
      </c>
      <c r="L290" s="54">
        <v>17155</v>
      </c>
      <c r="M290" s="52" t="b">
        <f t="shared" si="106"/>
        <v>1</v>
      </c>
      <c r="N290" s="101">
        <f t="shared" si="117"/>
        <v>17155</v>
      </c>
      <c r="O290" s="99"/>
      <c r="P290" s="100" t="b">
        <f t="shared" si="118"/>
        <v>1</v>
      </c>
    </row>
    <row r="291" spans="2:16" x14ac:dyDescent="0.3">
      <c r="B291" s="67">
        <v>289</v>
      </c>
      <c r="C291" s="68" t="s">
        <v>1051</v>
      </c>
      <c r="D291" s="68" t="s">
        <v>1052</v>
      </c>
      <c r="E291" s="69" t="s">
        <v>1053</v>
      </c>
      <c r="F291" s="68" t="s">
        <v>1054</v>
      </c>
      <c r="G291" s="68" t="s">
        <v>450</v>
      </c>
      <c r="H291" s="70">
        <v>11992</v>
      </c>
      <c r="I291" s="70">
        <v>11992</v>
      </c>
      <c r="J291" s="71" t="s">
        <v>2108</v>
      </c>
      <c r="K291" s="62">
        <v>5</v>
      </c>
      <c r="L291" s="54">
        <v>11992</v>
      </c>
      <c r="M291" s="52" t="b">
        <f t="shared" si="106"/>
        <v>1</v>
      </c>
      <c r="N291" s="101">
        <f t="shared" si="117"/>
        <v>11992</v>
      </c>
      <c r="O291" s="99"/>
      <c r="P291" s="100" t="b">
        <f t="shared" si="118"/>
        <v>1</v>
      </c>
    </row>
    <row r="292" spans="2:16" x14ac:dyDescent="0.3">
      <c r="B292" s="72">
        <v>290</v>
      </c>
      <c r="C292" s="73" t="s">
        <v>1055</v>
      </c>
      <c r="D292" s="73" t="s">
        <v>1056</v>
      </c>
      <c r="E292" s="74" t="s">
        <v>1057</v>
      </c>
      <c r="F292" s="73" t="s">
        <v>1058</v>
      </c>
      <c r="G292" s="73" t="s">
        <v>450</v>
      </c>
      <c r="H292" s="75">
        <v>23151</v>
      </c>
      <c r="I292" s="75">
        <v>23151</v>
      </c>
      <c r="J292" s="76" t="s">
        <v>2101</v>
      </c>
      <c r="K292" s="62">
        <v>2</v>
      </c>
      <c r="L292" s="54">
        <v>11992</v>
      </c>
      <c r="M292" s="52" t="b">
        <f t="shared" si="106"/>
        <v>1</v>
      </c>
      <c r="N292" s="101">
        <f t="shared" si="117"/>
        <v>11992</v>
      </c>
      <c r="O292" s="99"/>
      <c r="P292" s="100" t="b">
        <f t="shared" si="118"/>
        <v>1</v>
      </c>
    </row>
    <row r="293" spans="2:16" x14ac:dyDescent="0.3">
      <c r="B293" s="67">
        <v>291</v>
      </c>
      <c r="C293" s="68" t="s">
        <v>1059</v>
      </c>
      <c r="D293" s="68" t="s">
        <v>61</v>
      </c>
      <c r="E293" s="69" t="s">
        <v>62</v>
      </c>
      <c r="F293" s="68" t="s">
        <v>1060</v>
      </c>
      <c r="G293" s="68" t="s">
        <v>32</v>
      </c>
      <c r="H293" s="70">
        <v>2400</v>
      </c>
      <c r="I293" s="70">
        <v>2400</v>
      </c>
      <c r="J293" s="71" t="s">
        <v>2109</v>
      </c>
      <c r="K293" s="62">
        <v>4</v>
      </c>
      <c r="L293" s="91"/>
      <c r="M293" s="52" t="b">
        <f t="shared" si="106"/>
        <v>0</v>
      </c>
      <c r="N293" s="52"/>
      <c r="O293" s="52"/>
    </row>
    <row r="294" spans="2:16" x14ac:dyDescent="0.3">
      <c r="B294" s="72">
        <v>292</v>
      </c>
      <c r="C294" s="73" t="s">
        <v>1890</v>
      </c>
      <c r="D294" s="78" t="s">
        <v>1061</v>
      </c>
      <c r="E294" s="74" t="s">
        <v>1062</v>
      </c>
      <c r="F294" s="73" t="s">
        <v>1063</v>
      </c>
      <c r="G294" s="73" t="s">
        <v>32</v>
      </c>
      <c r="H294" s="75">
        <v>8551</v>
      </c>
      <c r="I294" s="75">
        <v>8551</v>
      </c>
      <c r="J294" s="76" t="s">
        <v>2086</v>
      </c>
      <c r="K294" s="62">
        <v>1</v>
      </c>
      <c r="L294" s="91"/>
      <c r="M294" s="52" t="b">
        <f t="shared" si="106"/>
        <v>0</v>
      </c>
      <c r="N294" s="52"/>
      <c r="O294" s="52"/>
    </row>
    <row r="295" spans="2:16" x14ac:dyDescent="0.3">
      <c r="B295" s="67">
        <v>293</v>
      </c>
      <c r="C295" s="68" t="s">
        <v>763</v>
      </c>
      <c r="D295" s="68" t="s">
        <v>764</v>
      </c>
      <c r="E295" s="69" t="s">
        <v>765</v>
      </c>
      <c r="F295" s="68" t="s">
        <v>766</v>
      </c>
      <c r="G295" s="68" t="s">
        <v>450</v>
      </c>
      <c r="H295" s="70">
        <v>2400</v>
      </c>
      <c r="I295" s="70">
        <v>2400</v>
      </c>
      <c r="J295" s="71" t="s">
        <v>2306</v>
      </c>
      <c r="K295" s="61">
        <v>2</v>
      </c>
      <c r="L295" s="91"/>
      <c r="M295" s="52" t="b">
        <f t="shared" si="106"/>
        <v>0</v>
      </c>
      <c r="N295" s="52"/>
      <c r="O295" s="52"/>
    </row>
    <row r="296" spans="2:16" x14ac:dyDescent="0.3">
      <c r="B296" s="72">
        <v>294</v>
      </c>
      <c r="C296" s="73" t="s">
        <v>1064</v>
      </c>
      <c r="D296" s="73" t="s">
        <v>1065</v>
      </c>
      <c r="E296" s="74" t="s">
        <v>1066</v>
      </c>
      <c r="F296" s="73" t="s">
        <v>1067</v>
      </c>
      <c r="G296" s="73" t="s">
        <v>32</v>
      </c>
      <c r="H296" s="75">
        <v>17155</v>
      </c>
      <c r="I296" s="75">
        <v>17155</v>
      </c>
      <c r="J296" s="76" t="s">
        <v>2110</v>
      </c>
      <c r="K296" s="62">
        <v>3</v>
      </c>
      <c r="L296" s="54">
        <v>17155</v>
      </c>
      <c r="M296" s="52" t="b">
        <f t="shared" si="106"/>
        <v>1</v>
      </c>
      <c r="N296" s="101">
        <f t="shared" ref="N296" si="119">L296</f>
        <v>17155</v>
      </c>
      <c r="O296" s="99"/>
      <c r="P296" s="100" t="b">
        <f>IF(ISBLANK(O296),L296=N296,N296*O296=L296)</f>
        <v>1</v>
      </c>
    </row>
    <row r="297" spans="2:16" x14ac:dyDescent="0.3">
      <c r="B297" s="67">
        <v>295</v>
      </c>
      <c r="C297" s="68" t="s">
        <v>1068</v>
      </c>
      <c r="D297" s="77" t="s">
        <v>861</v>
      </c>
      <c r="E297" s="69" t="s">
        <v>862</v>
      </c>
      <c r="F297" s="68" t="s">
        <v>1069</v>
      </c>
      <c r="G297" s="68" t="s">
        <v>32</v>
      </c>
      <c r="H297" s="70">
        <v>8551</v>
      </c>
      <c r="I297" s="70">
        <v>8551</v>
      </c>
      <c r="J297" s="71" t="s">
        <v>2111</v>
      </c>
      <c r="K297" s="62">
        <v>5</v>
      </c>
      <c r="L297" s="91"/>
      <c r="M297" s="52" t="b">
        <f t="shared" si="106"/>
        <v>0</v>
      </c>
      <c r="N297" s="52"/>
      <c r="O297" s="52"/>
    </row>
    <row r="298" spans="2:16" x14ac:dyDescent="0.3">
      <c r="B298" s="72">
        <v>296</v>
      </c>
      <c r="C298" s="73" t="s">
        <v>1070</v>
      </c>
      <c r="D298" s="73" t="s">
        <v>1071</v>
      </c>
      <c r="E298" s="74" t="s">
        <v>1072</v>
      </c>
      <c r="F298" s="73" t="s">
        <v>1073</v>
      </c>
      <c r="G298" s="73" t="s">
        <v>32</v>
      </c>
      <c r="H298" s="75">
        <v>17155</v>
      </c>
      <c r="I298" s="75">
        <v>17155</v>
      </c>
      <c r="J298" s="76" t="s">
        <v>2112</v>
      </c>
      <c r="K298" s="62">
        <v>5</v>
      </c>
      <c r="L298" s="54">
        <v>17155</v>
      </c>
      <c r="M298" s="52" t="b">
        <f t="shared" si="106"/>
        <v>1</v>
      </c>
      <c r="N298" s="101">
        <f t="shared" ref="N298:N299" si="120">L298</f>
        <v>17155</v>
      </c>
      <c r="O298" s="99"/>
      <c r="P298" s="100" t="b">
        <f t="shared" ref="P298:P299" si="121">IF(ISBLANK(O298),L298=N298,N298*O298=L298)</f>
        <v>1</v>
      </c>
    </row>
    <row r="299" spans="2:16" x14ac:dyDescent="0.3">
      <c r="B299" s="67">
        <v>297</v>
      </c>
      <c r="C299" s="68" t="s">
        <v>1074</v>
      </c>
      <c r="D299" s="77" t="s">
        <v>936</v>
      </c>
      <c r="E299" s="69" t="s">
        <v>1075</v>
      </c>
      <c r="F299" s="68" t="s">
        <v>1076</v>
      </c>
      <c r="G299" s="68" t="s">
        <v>32</v>
      </c>
      <c r="H299" s="70">
        <v>17155</v>
      </c>
      <c r="I299" s="70">
        <v>17155</v>
      </c>
      <c r="J299" s="71" t="s">
        <v>1975</v>
      </c>
      <c r="K299" s="62">
        <v>5</v>
      </c>
      <c r="L299" s="54">
        <v>17155</v>
      </c>
      <c r="M299" s="52" t="b">
        <f t="shared" si="106"/>
        <v>1</v>
      </c>
      <c r="N299" s="101">
        <f t="shared" si="120"/>
        <v>17155</v>
      </c>
      <c r="O299" s="99"/>
      <c r="P299" s="100" t="b">
        <f t="shared" si="121"/>
        <v>1</v>
      </c>
    </row>
    <row r="300" spans="2:16" x14ac:dyDescent="0.3">
      <c r="B300" s="72">
        <v>298</v>
      </c>
      <c r="C300" s="73" t="s">
        <v>1077</v>
      </c>
      <c r="D300" s="73" t="s">
        <v>1078</v>
      </c>
      <c r="E300" s="74" t="s">
        <v>1079</v>
      </c>
      <c r="F300" s="73" t="s">
        <v>572</v>
      </c>
      <c r="G300" s="73" t="s">
        <v>1080</v>
      </c>
      <c r="H300" s="75">
        <v>15000</v>
      </c>
      <c r="I300" s="75">
        <v>10500</v>
      </c>
      <c r="J300" s="76" t="s">
        <v>2113</v>
      </c>
      <c r="K300" s="62">
        <v>1</v>
      </c>
      <c r="L300" s="91"/>
      <c r="M300" s="52" t="b">
        <f t="shared" si="106"/>
        <v>0</v>
      </c>
      <c r="N300" s="52"/>
      <c r="O300" s="52"/>
    </row>
    <row r="301" spans="2:16" x14ac:dyDescent="0.3">
      <c r="B301" s="67">
        <v>299</v>
      </c>
      <c r="C301" s="68" t="s">
        <v>1081</v>
      </c>
      <c r="D301" s="68" t="s">
        <v>1082</v>
      </c>
      <c r="E301" s="69" t="s">
        <v>1083</v>
      </c>
      <c r="F301" s="68" t="s">
        <v>1017</v>
      </c>
      <c r="G301" s="68" t="s">
        <v>32</v>
      </c>
      <c r="H301" s="70">
        <v>17155</v>
      </c>
      <c r="I301" s="70">
        <v>17155</v>
      </c>
      <c r="J301" s="71" t="s">
        <v>1958</v>
      </c>
      <c r="K301" s="62">
        <v>1</v>
      </c>
      <c r="L301" s="54">
        <v>17155</v>
      </c>
      <c r="M301" s="52" t="b">
        <f t="shared" si="106"/>
        <v>1</v>
      </c>
      <c r="N301" s="101">
        <f t="shared" ref="N301:N304" si="122">L301</f>
        <v>17155</v>
      </c>
      <c r="O301" s="99"/>
      <c r="P301" s="100" t="b">
        <f t="shared" ref="P301:P304" si="123">IF(ISBLANK(O301),L301=N301,N301*O301=L301)</f>
        <v>1</v>
      </c>
    </row>
    <row r="302" spans="2:16" x14ac:dyDescent="0.3">
      <c r="B302" s="72">
        <v>300</v>
      </c>
      <c r="C302" s="73" t="s">
        <v>1084</v>
      </c>
      <c r="D302" s="73" t="s">
        <v>1085</v>
      </c>
      <c r="E302" s="74" t="s">
        <v>1086</v>
      </c>
      <c r="F302" s="73" t="s">
        <v>277</v>
      </c>
      <c r="G302" s="73" t="s">
        <v>32</v>
      </c>
      <c r="H302" s="75">
        <v>19555</v>
      </c>
      <c r="I302" s="75">
        <v>19555</v>
      </c>
      <c r="J302" s="76" t="s">
        <v>2114</v>
      </c>
      <c r="K302" s="62">
        <v>2</v>
      </c>
      <c r="L302" s="54">
        <v>17155</v>
      </c>
      <c r="M302" s="52" t="b">
        <f t="shared" si="106"/>
        <v>1</v>
      </c>
      <c r="N302" s="101">
        <f t="shared" si="122"/>
        <v>17155</v>
      </c>
      <c r="O302" s="99"/>
      <c r="P302" s="100" t="b">
        <f t="shared" si="123"/>
        <v>1</v>
      </c>
    </row>
    <row r="303" spans="2:16" x14ac:dyDescent="0.3">
      <c r="B303" s="67">
        <v>301</v>
      </c>
      <c r="C303" s="68" t="s">
        <v>1087</v>
      </c>
      <c r="D303" s="68" t="s">
        <v>1088</v>
      </c>
      <c r="E303" s="69" t="s">
        <v>1089</v>
      </c>
      <c r="F303" s="68" t="s">
        <v>99</v>
      </c>
      <c r="G303" s="68" t="s">
        <v>32</v>
      </c>
      <c r="H303" s="70">
        <v>17155</v>
      </c>
      <c r="I303" s="70">
        <v>17155</v>
      </c>
      <c r="J303" s="71" t="s">
        <v>2115</v>
      </c>
      <c r="K303" s="61">
        <v>1</v>
      </c>
      <c r="L303" s="54">
        <v>17155</v>
      </c>
      <c r="M303" s="52" t="b">
        <f t="shared" si="106"/>
        <v>1</v>
      </c>
      <c r="N303" s="101">
        <f t="shared" si="122"/>
        <v>17155</v>
      </c>
      <c r="O303" s="99"/>
      <c r="P303" s="100" t="b">
        <f t="shared" si="123"/>
        <v>1</v>
      </c>
    </row>
    <row r="304" spans="2:16" x14ac:dyDescent="0.3">
      <c r="B304" s="72">
        <v>302</v>
      </c>
      <c r="C304" s="73" t="s">
        <v>1090</v>
      </c>
      <c r="D304" s="73" t="s">
        <v>1091</v>
      </c>
      <c r="E304" s="74" t="s">
        <v>1092</v>
      </c>
      <c r="F304" s="73" t="s">
        <v>87</v>
      </c>
      <c r="G304" s="73" t="s">
        <v>32</v>
      </c>
      <c r="H304" s="75">
        <v>17155</v>
      </c>
      <c r="I304" s="75">
        <v>17155</v>
      </c>
      <c r="J304" s="76" t="s">
        <v>2116</v>
      </c>
      <c r="K304" s="61">
        <v>2</v>
      </c>
      <c r="L304" s="54">
        <v>17155</v>
      </c>
      <c r="M304" s="52" t="b">
        <f t="shared" si="106"/>
        <v>1</v>
      </c>
      <c r="N304" s="101">
        <f t="shared" si="122"/>
        <v>17155</v>
      </c>
      <c r="O304" s="99"/>
      <c r="P304" s="100" t="b">
        <f t="shared" si="123"/>
        <v>1</v>
      </c>
    </row>
    <row r="305" spans="2:16" x14ac:dyDescent="0.3">
      <c r="B305" s="67">
        <v>303</v>
      </c>
      <c r="C305" s="68" t="s">
        <v>1070</v>
      </c>
      <c r="D305" s="68" t="s">
        <v>1071</v>
      </c>
      <c r="E305" s="69" t="s">
        <v>1072</v>
      </c>
      <c r="F305" s="68" t="s">
        <v>1093</v>
      </c>
      <c r="G305" s="68" t="s">
        <v>32</v>
      </c>
      <c r="H305" s="70">
        <v>2400</v>
      </c>
      <c r="I305" s="70">
        <v>2400</v>
      </c>
      <c r="J305" s="71" t="s">
        <v>2117</v>
      </c>
      <c r="K305" s="62">
        <v>5</v>
      </c>
      <c r="L305" s="91"/>
      <c r="M305" s="52" t="b">
        <f t="shared" si="106"/>
        <v>0</v>
      </c>
      <c r="N305" s="52"/>
      <c r="O305" s="52"/>
    </row>
    <row r="306" spans="2:16" x14ac:dyDescent="0.3">
      <c r="B306" s="72">
        <v>304</v>
      </c>
      <c r="C306" s="73" t="s">
        <v>856</v>
      </c>
      <c r="D306" s="73" t="s">
        <v>857</v>
      </c>
      <c r="E306" s="74" t="s">
        <v>858</v>
      </c>
      <c r="F306" s="73" t="s">
        <v>859</v>
      </c>
      <c r="G306" s="73" t="s">
        <v>32</v>
      </c>
      <c r="H306" s="75">
        <v>17155</v>
      </c>
      <c r="I306" s="75">
        <v>17155</v>
      </c>
      <c r="J306" s="76" t="s">
        <v>2118</v>
      </c>
      <c r="K306" s="62">
        <v>2</v>
      </c>
      <c r="L306" s="54">
        <v>17155</v>
      </c>
      <c r="M306" s="52" t="b">
        <f t="shared" si="106"/>
        <v>1</v>
      </c>
      <c r="N306" s="101">
        <f t="shared" ref="N306:N307" si="124">L306</f>
        <v>17155</v>
      </c>
      <c r="O306" s="99"/>
      <c r="P306" s="100" t="b">
        <f t="shared" ref="P306:P307" si="125">IF(ISBLANK(O306),L306=N306,N306*O306=L306)</f>
        <v>1</v>
      </c>
    </row>
    <row r="307" spans="2:16" x14ac:dyDescent="0.3">
      <c r="B307" s="67">
        <v>305</v>
      </c>
      <c r="C307" s="68" t="s">
        <v>1094</v>
      </c>
      <c r="D307" s="68" t="s">
        <v>1095</v>
      </c>
      <c r="E307" s="69" t="s">
        <v>1096</v>
      </c>
      <c r="F307" s="68" t="s">
        <v>1097</v>
      </c>
      <c r="G307" s="68" t="s">
        <v>32</v>
      </c>
      <c r="H307" s="70">
        <v>19555</v>
      </c>
      <c r="I307" s="70">
        <v>19555</v>
      </c>
      <c r="J307" s="71" t="s">
        <v>2046</v>
      </c>
      <c r="K307" s="62">
        <v>5</v>
      </c>
      <c r="L307" s="54">
        <v>17155</v>
      </c>
      <c r="M307" s="52" t="b">
        <f t="shared" si="106"/>
        <v>1</v>
      </c>
      <c r="N307" s="101">
        <f t="shared" si="124"/>
        <v>17155</v>
      </c>
      <c r="O307" s="99"/>
      <c r="P307" s="100" t="b">
        <f t="shared" si="125"/>
        <v>1</v>
      </c>
    </row>
    <row r="308" spans="2:16" x14ac:dyDescent="0.3">
      <c r="B308" s="72">
        <v>306</v>
      </c>
      <c r="C308" s="73" t="s">
        <v>1098</v>
      </c>
      <c r="D308" s="73" t="s">
        <v>1099</v>
      </c>
      <c r="E308" s="74" t="s">
        <v>1100</v>
      </c>
      <c r="F308" s="73" t="s">
        <v>1101</v>
      </c>
      <c r="G308" s="73" t="s">
        <v>32</v>
      </c>
      <c r="H308" s="75">
        <v>2400</v>
      </c>
      <c r="I308" s="75">
        <v>2400</v>
      </c>
      <c r="J308" s="76" t="s">
        <v>2044</v>
      </c>
      <c r="K308" s="62">
        <v>3</v>
      </c>
      <c r="L308" s="91"/>
      <c r="M308" s="52" t="b">
        <f t="shared" si="106"/>
        <v>0</v>
      </c>
      <c r="N308" s="52"/>
      <c r="O308" s="52"/>
    </row>
    <row r="309" spans="2:16" x14ac:dyDescent="0.3">
      <c r="B309" s="67">
        <v>307</v>
      </c>
      <c r="C309" s="68" t="s">
        <v>1102</v>
      </c>
      <c r="D309" s="68" t="s">
        <v>1103</v>
      </c>
      <c r="E309" s="69" t="s">
        <v>1104</v>
      </c>
      <c r="F309" s="68" t="s">
        <v>1105</v>
      </c>
      <c r="G309" s="68" t="s">
        <v>32</v>
      </c>
      <c r="H309" s="70">
        <v>2400</v>
      </c>
      <c r="I309" s="70">
        <v>2400</v>
      </c>
      <c r="J309" s="71" t="s">
        <v>2044</v>
      </c>
      <c r="K309" s="62">
        <v>4</v>
      </c>
      <c r="L309" s="91"/>
      <c r="M309" s="52" t="b">
        <f t="shared" si="106"/>
        <v>0</v>
      </c>
      <c r="N309" s="52"/>
      <c r="O309" s="52"/>
    </row>
    <row r="310" spans="2:16" x14ac:dyDescent="0.3">
      <c r="B310" s="72">
        <v>308</v>
      </c>
      <c r="C310" s="73" t="s">
        <v>1106</v>
      </c>
      <c r="D310" s="73" t="s">
        <v>1107</v>
      </c>
      <c r="E310" s="74" t="s">
        <v>1108</v>
      </c>
      <c r="F310" s="73" t="s">
        <v>871</v>
      </c>
      <c r="G310" s="73" t="s">
        <v>32</v>
      </c>
      <c r="H310" s="75">
        <v>19555</v>
      </c>
      <c r="I310" s="75">
        <v>19555</v>
      </c>
      <c r="J310" s="76" t="s">
        <v>2119</v>
      </c>
      <c r="K310" s="62">
        <v>2</v>
      </c>
      <c r="L310" s="54">
        <v>17155</v>
      </c>
      <c r="M310" s="52" t="b">
        <f t="shared" si="106"/>
        <v>1</v>
      </c>
      <c r="N310" s="101">
        <f t="shared" ref="N310" si="126">L310</f>
        <v>17155</v>
      </c>
      <c r="O310" s="99"/>
      <c r="P310" s="100" t="b">
        <f>IF(ISBLANK(O310),L310=N310,N310*O310=L310)</f>
        <v>1</v>
      </c>
    </row>
    <row r="311" spans="2:16" x14ac:dyDescent="0.3">
      <c r="B311" s="67">
        <v>309</v>
      </c>
      <c r="C311" s="68" t="s">
        <v>1109</v>
      </c>
      <c r="D311" s="68" t="s">
        <v>1110</v>
      </c>
      <c r="E311" s="69" t="s">
        <v>1111</v>
      </c>
      <c r="F311" s="68" t="s">
        <v>1112</v>
      </c>
      <c r="G311" s="68" t="s">
        <v>32</v>
      </c>
      <c r="H311" s="70">
        <v>125</v>
      </c>
      <c r="I311" s="70">
        <v>125</v>
      </c>
      <c r="J311" s="71" t="s">
        <v>2062</v>
      </c>
      <c r="K311" s="61">
        <v>3</v>
      </c>
      <c r="L311" s="91"/>
      <c r="M311" s="52" t="b">
        <f t="shared" si="106"/>
        <v>0</v>
      </c>
      <c r="N311" s="52"/>
      <c r="O311" s="52"/>
    </row>
    <row r="312" spans="2:16" x14ac:dyDescent="0.3">
      <c r="B312" s="72">
        <v>310</v>
      </c>
      <c r="C312" s="73" t="s">
        <v>1113</v>
      </c>
      <c r="D312" s="73" t="s">
        <v>1114</v>
      </c>
      <c r="E312" s="74" t="s">
        <v>1115</v>
      </c>
      <c r="F312" s="73" t="s">
        <v>1116</v>
      </c>
      <c r="G312" s="73" t="s">
        <v>32</v>
      </c>
      <c r="H312" s="75">
        <v>8551</v>
      </c>
      <c r="I312" s="75">
        <v>8551</v>
      </c>
      <c r="J312" s="76" t="s">
        <v>2120</v>
      </c>
      <c r="K312" s="62">
        <v>1</v>
      </c>
      <c r="L312" s="91"/>
      <c r="M312" s="52" t="b">
        <f t="shared" si="106"/>
        <v>0</v>
      </c>
      <c r="N312" s="52"/>
      <c r="O312" s="52"/>
    </row>
    <row r="313" spans="2:16" x14ac:dyDescent="0.3">
      <c r="B313" s="67">
        <v>311</v>
      </c>
      <c r="C313" s="68" t="s">
        <v>1117</v>
      </c>
      <c r="D313" s="68" t="s">
        <v>1118</v>
      </c>
      <c r="E313" s="69" t="s">
        <v>1119</v>
      </c>
      <c r="F313" s="68" t="s">
        <v>1120</v>
      </c>
      <c r="G313" s="68" t="s">
        <v>32</v>
      </c>
      <c r="H313" s="70">
        <v>17155</v>
      </c>
      <c r="I313" s="70">
        <v>17155</v>
      </c>
      <c r="J313" s="71" t="s">
        <v>2121</v>
      </c>
      <c r="K313" s="62">
        <v>1</v>
      </c>
      <c r="L313" s="54">
        <v>17155</v>
      </c>
      <c r="M313" s="52" t="b">
        <f t="shared" si="106"/>
        <v>1</v>
      </c>
      <c r="N313" s="101">
        <f t="shared" ref="N313:N317" si="127">L313</f>
        <v>17155</v>
      </c>
      <c r="O313" s="99"/>
      <c r="P313" s="100" t="b">
        <f t="shared" ref="P313:P317" si="128">IF(ISBLANK(O313),L313=N313,N313*O313=L313)</f>
        <v>1</v>
      </c>
    </row>
    <row r="314" spans="2:16" x14ac:dyDescent="0.3">
      <c r="B314" s="72">
        <v>312</v>
      </c>
      <c r="C314" s="73" t="s">
        <v>1121</v>
      </c>
      <c r="D314" s="78" t="s">
        <v>1095</v>
      </c>
      <c r="E314" s="74" t="s">
        <v>1122</v>
      </c>
      <c r="F314" s="73" t="s">
        <v>1123</v>
      </c>
      <c r="G314" s="73" t="s">
        <v>32</v>
      </c>
      <c r="H314" s="75">
        <v>11992</v>
      </c>
      <c r="I314" s="75">
        <v>11992</v>
      </c>
      <c r="J314" s="76" t="s">
        <v>2122</v>
      </c>
      <c r="K314" s="62">
        <v>1</v>
      </c>
      <c r="L314" s="54">
        <v>11992</v>
      </c>
      <c r="M314" s="52" t="b">
        <f t="shared" si="106"/>
        <v>1</v>
      </c>
      <c r="N314" s="101">
        <f t="shared" si="127"/>
        <v>11992</v>
      </c>
      <c r="O314" s="99"/>
      <c r="P314" s="100" t="b">
        <f t="shared" si="128"/>
        <v>1</v>
      </c>
    </row>
    <row r="315" spans="2:16" x14ac:dyDescent="0.3">
      <c r="B315" s="67">
        <v>313</v>
      </c>
      <c r="C315" s="68" t="s">
        <v>1124</v>
      </c>
      <c r="D315" s="68" t="s">
        <v>1125</v>
      </c>
      <c r="E315" s="69" t="s">
        <v>1126</v>
      </c>
      <c r="F315" s="68" t="s">
        <v>1127</v>
      </c>
      <c r="G315" s="68" t="s">
        <v>32</v>
      </c>
      <c r="H315" s="70">
        <v>17155</v>
      </c>
      <c r="I315" s="70">
        <v>17155</v>
      </c>
      <c r="J315" s="71" t="s">
        <v>1975</v>
      </c>
      <c r="K315" s="62">
        <v>2</v>
      </c>
      <c r="L315" s="54">
        <v>17155</v>
      </c>
      <c r="M315" s="52" t="b">
        <f t="shared" si="106"/>
        <v>1</v>
      </c>
      <c r="N315" s="101">
        <f t="shared" si="127"/>
        <v>17155</v>
      </c>
      <c r="O315" s="99"/>
      <c r="P315" s="100" t="b">
        <f t="shared" si="128"/>
        <v>1</v>
      </c>
    </row>
    <row r="316" spans="2:16" x14ac:dyDescent="0.3">
      <c r="B316" s="72">
        <v>314</v>
      </c>
      <c r="C316" s="73" t="s">
        <v>1128</v>
      </c>
      <c r="D316" s="73" t="s">
        <v>1129</v>
      </c>
      <c r="E316" s="74" t="s">
        <v>1130</v>
      </c>
      <c r="F316" s="73" t="s">
        <v>1131</v>
      </c>
      <c r="G316" s="73" t="s">
        <v>32</v>
      </c>
      <c r="H316" s="75">
        <v>17155</v>
      </c>
      <c r="I316" s="75">
        <v>17155</v>
      </c>
      <c r="J316" s="76" t="s">
        <v>2123</v>
      </c>
      <c r="K316" s="62">
        <v>1</v>
      </c>
      <c r="L316" s="54">
        <v>17155</v>
      </c>
      <c r="M316" s="52" t="b">
        <f t="shared" si="106"/>
        <v>1</v>
      </c>
      <c r="N316" s="101">
        <f t="shared" si="127"/>
        <v>17155</v>
      </c>
      <c r="O316" s="99"/>
      <c r="P316" s="100" t="b">
        <f t="shared" si="128"/>
        <v>1</v>
      </c>
    </row>
    <row r="317" spans="2:16" x14ac:dyDescent="0.3">
      <c r="B317" s="67">
        <v>315</v>
      </c>
      <c r="C317" s="68" t="s">
        <v>1132</v>
      </c>
      <c r="D317" s="68" t="s">
        <v>1133</v>
      </c>
      <c r="E317" s="69" t="s">
        <v>1134</v>
      </c>
      <c r="F317" s="68" t="s">
        <v>1135</v>
      </c>
      <c r="G317" s="68" t="s">
        <v>32</v>
      </c>
      <c r="H317" s="70">
        <v>19555</v>
      </c>
      <c r="I317" s="70">
        <v>19555</v>
      </c>
      <c r="J317" s="71" t="s">
        <v>2124</v>
      </c>
      <c r="K317" s="62">
        <v>4</v>
      </c>
      <c r="L317" s="54">
        <v>17155</v>
      </c>
      <c r="M317" s="52" t="b">
        <f t="shared" si="106"/>
        <v>1</v>
      </c>
      <c r="N317" s="101">
        <f t="shared" si="127"/>
        <v>17155</v>
      </c>
      <c r="O317" s="99"/>
      <c r="P317" s="100" t="b">
        <f t="shared" si="128"/>
        <v>1</v>
      </c>
    </row>
    <row r="318" spans="2:16" x14ac:dyDescent="0.3">
      <c r="B318" s="72">
        <v>316</v>
      </c>
      <c r="C318" s="73" t="s">
        <v>1136</v>
      </c>
      <c r="D318" s="73" t="s">
        <v>1137</v>
      </c>
      <c r="E318" s="74" t="s">
        <v>1138</v>
      </c>
      <c r="F318" s="73" t="s">
        <v>1139</v>
      </c>
      <c r="G318" s="73" t="s">
        <v>32</v>
      </c>
      <c r="H318" s="75">
        <v>2400</v>
      </c>
      <c r="I318" s="75">
        <v>2285.84</v>
      </c>
      <c r="J318" s="76" t="s">
        <v>2307</v>
      </c>
      <c r="K318" s="62">
        <v>6</v>
      </c>
      <c r="L318" s="91"/>
      <c r="M318" s="52" t="b">
        <f t="shared" si="106"/>
        <v>0</v>
      </c>
      <c r="N318" s="52"/>
      <c r="O318" s="52"/>
    </row>
    <row r="319" spans="2:16" x14ac:dyDescent="0.3">
      <c r="B319" s="67">
        <v>317</v>
      </c>
      <c r="C319" s="68" t="s">
        <v>1140</v>
      </c>
      <c r="D319" s="68" t="s">
        <v>1141</v>
      </c>
      <c r="E319" s="69" t="s">
        <v>1142</v>
      </c>
      <c r="F319" s="68" t="s">
        <v>1143</v>
      </c>
      <c r="G319" s="68" t="s">
        <v>32</v>
      </c>
      <c r="H319" s="70">
        <v>125</v>
      </c>
      <c r="I319" s="70">
        <v>125</v>
      </c>
      <c r="J319" s="71" t="s">
        <v>2308</v>
      </c>
      <c r="K319" s="62">
        <v>5</v>
      </c>
      <c r="L319" s="91"/>
      <c r="M319" s="52" t="b">
        <f t="shared" si="106"/>
        <v>0</v>
      </c>
      <c r="N319" s="52"/>
      <c r="O319" s="52"/>
    </row>
    <row r="320" spans="2:16" x14ac:dyDescent="0.3">
      <c r="B320" s="72">
        <v>318</v>
      </c>
      <c r="C320" s="73" t="s">
        <v>1144</v>
      </c>
      <c r="D320" s="73" t="s">
        <v>1145</v>
      </c>
      <c r="E320" s="74" t="s">
        <v>1146</v>
      </c>
      <c r="F320" s="73" t="s">
        <v>1147</v>
      </c>
      <c r="G320" s="73" t="s">
        <v>32</v>
      </c>
      <c r="H320" s="75">
        <v>8551</v>
      </c>
      <c r="I320" s="75">
        <v>8551</v>
      </c>
      <c r="J320" s="76" t="s">
        <v>2125</v>
      </c>
      <c r="K320" s="62">
        <v>1</v>
      </c>
      <c r="L320" s="91"/>
      <c r="M320" s="52" t="b">
        <f t="shared" si="106"/>
        <v>0</v>
      </c>
      <c r="N320" s="52"/>
      <c r="O320" s="52"/>
    </row>
    <row r="321" spans="2:16" x14ac:dyDescent="0.3">
      <c r="B321" s="67">
        <v>319</v>
      </c>
      <c r="C321" s="68" t="s">
        <v>1148</v>
      </c>
      <c r="D321" s="68" t="s">
        <v>1149</v>
      </c>
      <c r="E321" s="69" t="s">
        <v>1150</v>
      </c>
      <c r="F321" s="68" t="s">
        <v>1151</v>
      </c>
      <c r="G321" s="68" t="s">
        <v>32</v>
      </c>
      <c r="H321" s="70">
        <v>2400</v>
      </c>
      <c r="I321" s="70">
        <v>2400</v>
      </c>
      <c r="J321" s="71" t="s">
        <v>2044</v>
      </c>
      <c r="K321" s="62">
        <v>2</v>
      </c>
      <c r="L321" s="91"/>
      <c r="M321" s="52" t="b">
        <f t="shared" si="106"/>
        <v>0</v>
      </c>
      <c r="N321" s="52"/>
      <c r="O321" s="52"/>
    </row>
    <row r="322" spans="2:16" x14ac:dyDescent="0.3">
      <c r="B322" s="72">
        <v>320</v>
      </c>
      <c r="C322" s="73" t="s">
        <v>1152</v>
      </c>
      <c r="D322" s="73" t="s">
        <v>1153</v>
      </c>
      <c r="E322" s="74" t="s">
        <v>1154</v>
      </c>
      <c r="F322" s="73" t="s">
        <v>1155</v>
      </c>
      <c r="G322" s="73" t="s">
        <v>32</v>
      </c>
      <c r="H322" s="75">
        <v>2400</v>
      </c>
      <c r="I322" s="75">
        <v>2400</v>
      </c>
      <c r="J322" s="76" t="s">
        <v>2126</v>
      </c>
      <c r="K322" s="62">
        <v>4</v>
      </c>
      <c r="L322" s="91"/>
      <c r="M322" s="52" t="b">
        <f t="shared" si="106"/>
        <v>0</v>
      </c>
      <c r="N322" s="52"/>
      <c r="O322" s="52"/>
    </row>
    <row r="323" spans="2:16" x14ac:dyDescent="0.3">
      <c r="B323" s="67">
        <v>321</v>
      </c>
      <c r="C323" s="68" t="s">
        <v>1156</v>
      </c>
      <c r="D323" s="68" t="s">
        <v>1157</v>
      </c>
      <c r="E323" s="69" t="s">
        <v>1158</v>
      </c>
      <c r="F323" s="68" t="s">
        <v>509</v>
      </c>
      <c r="G323" s="68" t="s">
        <v>32</v>
      </c>
      <c r="H323" s="70">
        <v>8551</v>
      </c>
      <c r="I323" s="70">
        <v>8551</v>
      </c>
      <c r="J323" s="71" t="s">
        <v>2127</v>
      </c>
      <c r="K323" s="62">
        <v>1</v>
      </c>
      <c r="L323" s="91"/>
      <c r="M323" s="52" t="b">
        <f t="shared" si="106"/>
        <v>0</v>
      </c>
      <c r="N323" s="52"/>
      <c r="O323" s="52"/>
    </row>
    <row r="324" spans="2:16" x14ac:dyDescent="0.3">
      <c r="B324" s="72">
        <v>322</v>
      </c>
      <c r="C324" s="73" t="s">
        <v>1159</v>
      </c>
      <c r="D324" s="73" t="s">
        <v>1160</v>
      </c>
      <c r="E324" s="74" t="s">
        <v>1161</v>
      </c>
      <c r="F324" s="73" t="s">
        <v>1162</v>
      </c>
      <c r="G324" s="73" t="s">
        <v>32</v>
      </c>
      <c r="H324" s="75">
        <v>19555</v>
      </c>
      <c r="I324" s="75">
        <v>19555</v>
      </c>
      <c r="J324" s="76" t="s">
        <v>2128</v>
      </c>
      <c r="K324" s="62">
        <v>1</v>
      </c>
      <c r="L324" s="54">
        <v>17155</v>
      </c>
      <c r="M324" s="52" t="b">
        <f t="shared" ref="M324:M387" si="129">ISNUMBER(L324)</f>
        <v>1</v>
      </c>
      <c r="N324" s="101">
        <f t="shared" ref="N324" si="130">L324</f>
        <v>17155</v>
      </c>
      <c r="O324" s="99"/>
      <c r="P324" s="100" t="b">
        <f>IF(ISBLANK(O324),L324=N324,N324*O324=L324)</f>
        <v>1</v>
      </c>
    </row>
    <row r="325" spans="2:16" x14ac:dyDescent="0.3">
      <c r="B325" s="67">
        <v>323</v>
      </c>
      <c r="C325" s="68" t="s">
        <v>1163</v>
      </c>
      <c r="D325" s="68" t="s">
        <v>1164</v>
      </c>
      <c r="E325" s="69" t="s">
        <v>1165</v>
      </c>
      <c r="F325" s="68" t="s">
        <v>1166</v>
      </c>
      <c r="G325" s="68" t="s">
        <v>32</v>
      </c>
      <c r="H325" s="70">
        <v>125</v>
      </c>
      <c r="I325" s="70">
        <v>125</v>
      </c>
      <c r="J325" s="71" t="s">
        <v>2062</v>
      </c>
      <c r="K325" s="62">
        <v>3</v>
      </c>
      <c r="L325" s="91"/>
      <c r="M325" s="52" t="b">
        <f t="shared" si="129"/>
        <v>0</v>
      </c>
      <c r="N325" s="52"/>
      <c r="O325" s="52"/>
    </row>
    <row r="326" spans="2:16" x14ac:dyDescent="0.3">
      <c r="B326" s="72">
        <v>324</v>
      </c>
      <c r="C326" s="73" t="s">
        <v>1167</v>
      </c>
      <c r="D326" s="73" t="s">
        <v>1168</v>
      </c>
      <c r="E326" s="74" t="s">
        <v>1169</v>
      </c>
      <c r="F326" s="73" t="s">
        <v>1170</v>
      </c>
      <c r="G326" s="73" t="s">
        <v>1080</v>
      </c>
      <c r="H326" s="75">
        <v>15000</v>
      </c>
      <c r="I326" s="75">
        <v>10500</v>
      </c>
      <c r="J326" s="76" t="s">
        <v>2129</v>
      </c>
      <c r="K326" s="62">
        <v>1</v>
      </c>
      <c r="L326" s="91"/>
      <c r="M326" s="52" t="b">
        <f t="shared" si="129"/>
        <v>0</v>
      </c>
      <c r="N326" s="52"/>
      <c r="O326" s="52"/>
    </row>
    <row r="327" spans="2:16" x14ac:dyDescent="0.3">
      <c r="B327" s="67">
        <v>325</v>
      </c>
      <c r="C327" s="68" t="s">
        <v>1171</v>
      </c>
      <c r="D327" s="68" t="s">
        <v>1172</v>
      </c>
      <c r="E327" s="69" t="s">
        <v>1173</v>
      </c>
      <c r="F327" s="68" t="s">
        <v>106</v>
      </c>
      <c r="G327" s="68" t="s">
        <v>32</v>
      </c>
      <c r="H327" s="70">
        <v>8551</v>
      </c>
      <c r="I327" s="70">
        <v>8551</v>
      </c>
      <c r="J327" s="71" t="s">
        <v>2130</v>
      </c>
      <c r="K327" s="61">
        <v>1</v>
      </c>
      <c r="L327" s="91"/>
      <c r="M327" s="52" t="b">
        <f t="shared" si="129"/>
        <v>0</v>
      </c>
      <c r="N327" s="52"/>
      <c r="O327" s="52"/>
    </row>
    <row r="328" spans="2:16" x14ac:dyDescent="0.3">
      <c r="B328" s="72">
        <v>326</v>
      </c>
      <c r="C328" s="73" t="s">
        <v>1174</v>
      </c>
      <c r="D328" s="73" t="s">
        <v>1175</v>
      </c>
      <c r="E328" s="74" t="s">
        <v>1176</v>
      </c>
      <c r="F328" s="73" t="s">
        <v>1177</v>
      </c>
      <c r="G328" s="73" t="s">
        <v>32</v>
      </c>
      <c r="H328" s="75">
        <v>19555</v>
      </c>
      <c r="I328" s="75">
        <v>19555</v>
      </c>
      <c r="J328" s="76" t="s">
        <v>2131</v>
      </c>
      <c r="K328" s="62">
        <v>5</v>
      </c>
      <c r="L328" s="54">
        <v>17155</v>
      </c>
      <c r="M328" s="52" t="b">
        <f t="shared" si="129"/>
        <v>1</v>
      </c>
      <c r="N328" s="101">
        <f t="shared" ref="N328" si="131">L328</f>
        <v>17155</v>
      </c>
      <c r="O328" s="99"/>
      <c r="P328" s="100" t="b">
        <f t="shared" ref="P328:P335" si="132">IF(ISBLANK(O328),L328=N328,N328*O328=L328)</f>
        <v>1</v>
      </c>
    </row>
    <row r="329" spans="2:16" x14ac:dyDescent="0.3">
      <c r="B329" s="67">
        <v>327</v>
      </c>
      <c r="C329" s="68" t="s">
        <v>1178</v>
      </c>
      <c r="D329" s="77" t="s">
        <v>1179</v>
      </c>
      <c r="E329" s="69" t="s">
        <v>1180</v>
      </c>
      <c r="F329" s="68" t="s">
        <v>1181</v>
      </c>
      <c r="G329" s="68" t="s">
        <v>32</v>
      </c>
      <c r="H329" s="70">
        <v>12008.5</v>
      </c>
      <c r="I329" s="70">
        <v>12008.5</v>
      </c>
      <c r="J329" s="71" t="s">
        <v>2132</v>
      </c>
      <c r="K329" s="62">
        <v>1</v>
      </c>
      <c r="L329" s="54">
        <v>12008.5</v>
      </c>
      <c r="M329" s="52" t="b">
        <f t="shared" si="129"/>
        <v>1</v>
      </c>
      <c r="N329" s="98">
        <v>17155</v>
      </c>
      <c r="O329" s="99">
        <v>0.7</v>
      </c>
      <c r="P329" s="100" t="b">
        <f t="shared" si="132"/>
        <v>1</v>
      </c>
    </row>
    <row r="330" spans="2:16" x14ac:dyDescent="0.3">
      <c r="B330" s="72">
        <v>328</v>
      </c>
      <c r="C330" s="73" t="s">
        <v>1182</v>
      </c>
      <c r="D330" s="73" t="s">
        <v>1183</v>
      </c>
      <c r="E330" s="74" t="s">
        <v>1184</v>
      </c>
      <c r="F330" s="73" t="s">
        <v>1185</v>
      </c>
      <c r="G330" s="73" t="s">
        <v>32</v>
      </c>
      <c r="H330" s="75">
        <v>17155</v>
      </c>
      <c r="I330" s="75">
        <v>17155</v>
      </c>
      <c r="J330" s="76" t="s">
        <v>2133</v>
      </c>
      <c r="K330" s="62">
        <v>2</v>
      </c>
      <c r="L330" s="54">
        <v>17155</v>
      </c>
      <c r="M330" s="52" t="b">
        <f t="shared" si="129"/>
        <v>1</v>
      </c>
      <c r="N330" s="101">
        <f t="shared" ref="N330:N335" si="133">L330</f>
        <v>17155</v>
      </c>
      <c r="O330" s="99"/>
      <c r="P330" s="100" t="b">
        <f t="shared" si="132"/>
        <v>1</v>
      </c>
    </row>
    <row r="331" spans="2:16" x14ac:dyDescent="0.3">
      <c r="B331" s="67">
        <v>329</v>
      </c>
      <c r="C331" s="68" t="s">
        <v>1186</v>
      </c>
      <c r="D331" s="68" t="s">
        <v>1028</v>
      </c>
      <c r="E331" s="69" t="s">
        <v>1187</v>
      </c>
      <c r="F331" s="68" t="s">
        <v>1188</v>
      </c>
      <c r="G331" s="68" t="s">
        <v>32</v>
      </c>
      <c r="H331" s="70">
        <v>19555</v>
      </c>
      <c r="I331" s="70">
        <v>19555</v>
      </c>
      <c r="J331" s="71" t="s">
        <v>2134</v>
      </c>
      <c r="K331" s="62">
        <v>2</v>
      </c>
      <c r="L331" s="54">
        <v>17155</v>
      </c>
      <c r="M331" s="52" t="b">
        <f t="shared" si="129"/>
        <v>1</v>
      </c>
      <c r="N331" s="101">
        <f t="shared" si="133"/>
        <v>17155</v>
      </c>
      <c r="O331" s="99"/>
      <c r="P331" s="100" t="b">
        <f t="shared" si="132"/>
        <v>1</v>
      </c>
    </row>
    <row r="332" spans="2:16" x14ac:dyDescent="0.3">
      <c r="B332" s="72">
        <v>330</v>
      </c>
      <c r="C332" s="73" t="s">
        <v>1189</v>
      </c>
      <c r="D332" s="73" t="s">
        <v>1190</v>
      </c>
      <c r="E332" s="74" t="s">
        <v>1191</v>
      </c>
      <c r="F332" s="73" t="s">
        <v>1192</v>
      </c>
      <c r="G332" s="73" t="s">
        <v>32</v>
      </c>
      <c r="H332" s="75">
        <v>20171</v>
      </c>
      <c r="I332" s="75">
        <v>20171</v>
      </c>
      <c r="J332" s="76" t="s">
        <v>2135</v>
      </c>
      <c r="K332" s="62">
        <v>4</v>
      </c>
      <c r="L332" s="54">
        <v>17155</v>
      </c>
      <c r="M332" s="52" t="b">
        <f t="shared" si="129"/>
        <v>1</v>
      </c>
      <c r="N332" s="101">
        <f t="shared" si="133"/>
        <v>17155</v>
      </c>
      <c r="O332" s="99"/>
      <c r="P332" s="100" t="b">
        <f t="shared" si="132"/>
        <v>1</v>
      </c>
    </row>
    <row r="333" spans="2:16" x14ac:dyDescent="0.3">
      <c r="B333" s="67">
        <v>331</v>
      </c>
      <c r="C333" s="68" t="s">
        <v>891</v>
      </c>
      <c r="D333" s="68" t="s">
        <v>892</v>
      </c>
      <c r="E333" s="69" t="s">
        <v>893</v>
      </c>
      <c r="F333" s="68" t="s">
        <v>1193</v>
      </c>
      <c r="G333" s="68" t="s">
        <v>32</v>
      </c>
      <c r="H333" s="70">
        <v>17155</v>
      </c>
      <c r="I333" s="70">
        <v>17155</v>
      </c>
      <c r="J333" s="71" t="s">
        <v>2136</v>
      </c>
      <c r="K333" s="62">
        <v>4</v>
      </c>
      <c r="L333" s="54">
        <v>17155</v>
      </c>
      <c r="M333" s="52" t="b">
        <f t="shared" si="129"/>
        <v>1</v>
      </c>
      <c r="N333" s="101">
        <f t="shared" si="133"/>
        <v>17155</v>
      </c>
      <c r="O333" s="99"/>
      <c r="P333" s="100" t="b">
        <f t="shared" si="132"/>
        <v>1</v>
      </c>
    </row>
    <row r="334" spans="2:16" x14ac:dyDescent="0.3">
      <c r="B334" s="72">
        <v>332</v>
      </c>
      <c r="C334" s="73" t="s">
        <v>1194</v>
      </c>
      <c r="D334" s="78" t="s">
        <v>202</v>
      </c>
      <c r="E334" s="74" t="s">
        <v>1195</v>
      </c>
      <c r="F334" s="73" t="s">
        <v>91</v>
      </c>
      <c r="G334" s="73" t="s">
        <v>450</v>
      </c>
      <c r="H334" s="75">
        <v>17155</v>
      </c>
      <c r="I334" s="75">
        <v>17155</v>
      </c>
      <c r="J334" s="76" t="s">
        <v>2137</v>
      </c>
      <c r="K334" s="61">
        <v>2</v>
      </c>
      <c r="L334" s="54">
        <v>17155</v>
      </c>
      <c r="M334" s="52" t="b">
        <f t="shared" si="129"/>
        <v>1</v>
      </c>
      <c r="N334" s="101">
        <f t="shared" si="133"/>
        <v>17155</v>
      </c>
      <c r="O334" s="99"/>
      <c r="P334" s="100" t="b">
        <f t="shared" si="132"/>
        <v>1</v>
      </c>
    </row>
    <row r="335" spans="2:16" x14ac:dyDescent="0.3">
      <c r="B335" s="67">
        <v>333</v>
      </c>
      <c r="C335" s="68" t="s">
        <v>1003</v>
      </c>
      <c r="D335" s="68" t="s">
        <v>1004</v>
      </c>
      <c r="E335" s="69" t="s">
        <v>1005</v>
      </c>
      <c r="F335" s="68" t="s">
        <v>1196</v>
      </c>
      <c r="G335" s="68" t="s">
        <v>32</v>
      </c>
      <c r="H335" s="70">
        <v>17155</v>
      </c>
      <c r="I335" s="70">
        <v>17155</v>
      </c>
      <c r="J335" s="71" t="s">
        <v>2138</v>
      </c>
      <c r="K335" s="62">
        <v>2</v>
      </c>
      <c r="L335" s="54">
        <v>17155</v>
      </c>
      <c r="M335" s="52" t="b">
        <f t="shared" si="129"/>
        <v>1</v>
      </c>
      <c r="N335" s="101">
        <f t="shared" si="133"/>
        <v>17155</v>
      </c>
      <c r="O335" s="99"/>
      <c r="P335" s="100" t="b">
        <f t="shared" si="132"/>
        <v>1</v>
      </c>
    </row>
    <row r="336" spans="2:16" x14ac:dyDescent="0.3">
      <c r="B336" s="72">
        <v>334</v>
      </c>
      <c r="C336" s="73" t="s">
        <v>748</v>
      </c>
      <c r="D336" s="73" t="s">
        <v>1197</v>
      </c>
      <c r="E336" s="74" t="s">
        <v>1198</v>
      </c>
      <c r="F336" s="73" t="s">
        <v>269</v>
      </c>
      <c r="G336" s="73" t="s">
        <v>32</v>
      </c>
      <c r="H336" s="75">
        <v>2400</v>
      </c>
      <c r="I336" s="75">
        <v>2400</v>
      </c>
      <c r="J336" s="76" t="s">
        <v>2139</v>
      </c>
      <c r="K336" s="61" t="s">
        <v>1888</v>
      </c>
      <c r="L336" s="91"/>
      <c r="M336" s="52" t="b">
        <f t="shared" si="129"/>
        <v>0</v>
      </c>
      <c r="N336" s="52"/>
      <c r="O336" s="52"/>
    </row>
    <row r="337" spans="2:16" x14ac:dyDescent="0.3">
      <c r="B337" s="67">
        <v>335</v>
      </c>
      <c r="C337" s="68" t="s">
        <v>1199</v>
      </c>
      <c r="D337" s="68" t="s">
        <v>1200</v>
      </c>
      <c r="E337" s="69" t="s">
        <v>1201</v>
      </c>
      <c r="F337" s="68" t="s">
        <v>1202</v>
      </c>
      <c r="G337" s="68" t="s">
        <v>32</v>
      </c>
      <c r="H337" s="70">
        <v>17155</v>
      </c>
      <c r="I337" s="70">
        <v>17155</v>
      </c>
      <c r="J337" s="71" t="s">
        <v>2025</v>
      </c>
      <c r="K337" s="62">
        <v>1</v>
      </c>
      <c r="L337" s="54">
        <v>17155</v>
      </c>
      <c r="M337" s="52" t="b">
        <f t="shared" si="129"/>
        <v>1</v>
      </c>
      <c r="N337" s="101">
        <f t="shared" ref="N337:N338" si="134">L337</f>
        <v>17155</v>
      </c>
      <c r="O337" s="99"/>
      <c r="P337" s="100" t="b">
        <f t="shared" ref="P337:P338" si="135">IF(ISBLANK(O337),L337=N337,N337*O337=L337)</f>
        <v>1</v>
      </c>
    </row>
    <row r="338" spans="2:16" x14ac:dyDescent="0.3">
      <c r="B338" s="72">
        <v>336</v>
      </c>
      <c r="C338" s="73" t="s">
        <v>1203</v>
      </c>
      <c r="D338" s="73" t="s">
        <v>1204</v>
      </c>
      <c r="E338" s="74" t="s">
        <v>1205</v>
      </c>
      <c r="F338" s="73" t="s">
        <v>1206</v>
      </c>
      <c r="G338" s="73" t="s">
        <v>32</v>
      </c>
      <c r="H338" s="75">
        <v>17155</v>
      </c>
      <c r="I338" s="75">
        <v>17155</v>
      </c>
      <c r="J338" s="76" t="s">
        <v>2067</v>
      </c>
      <c r="K338" s="62">
        <v>1</v>
      </c>
      <c r="L338" s="54">
        <v>17155</v>
      </c>
      <c r="M338" s="52" t="b">
        <f t="shared" si="129"/>
        <v>1</v>
      </c>
      <c r="N338" s="101">
        <f t="shared" si="134"/>
        <v>17155</v>
      </c>
      <c r="O338" s="99"/>
      <c r="P338" s="100" t="b">
        <f t="shared" si="135"/>
        <v>1</v>
      </c>
    </row>
    <row r="339" spans="2:16" x14ac:dyDescent="0.3">
      <c r="B339" s="67">
        <v>337</v>
      </c>
      <c r="C339" s="68" t="s">
        <v>1207</v>
      </c>
      <c r="D339" s="68" t="s">
        <v>1208</v>
      </c>
      <c r="E339" s="69" t="s">
        <v>1209</v>
      </c>
      <c r="F339" s="68" t="s">
        <v>99</v>
      </c>
      <c r="G339" s="68" t="s">
        <v>450</v>
      </c>
      <c r="H339" s="70">
        <v>8551</v>
      </c>
      <c r="I339" s="70">
        <v>8551</v>
      </c>
      <c r="J339" s="71" t="s">
        <v>2140</v>
      </c>
      <c r="K339" s="61">
        <v>1</v>
      </c>
      <c r="L339" s="91"/>
      <c r="M339" s="52" t="b">
        <f t="shared" si="129"/>
        <v>0</v>
      </c>
      <c r="N339" s="52"/>
      <c r="O339" s="52"/>
    </row>
    <row r="340" spans="2:16" x14ac:dyDescent="0.3">
      <c r="B340" s="72">
        <v>338</v>
      </c>
      <c r="C340" s="73" t="s">
        <v>1210</v>
      </c>
      <c r="D340" s="73" t="s">
        <v>1211</v>
      </c>
      <c r="E340" s="74" t="s">
        <v>1212</v>
      </c>
      <c r="F340" s="73" t="s">
        <v>1213</v>
      </c>
      <c r="G340" s="73" t="s">
        <v>450</v>
      </c>
      <c r="H340" s="75">
        <v>2400</v>
      </c>
      <c r="I340" s="75">
        <v>2400</v>
      </c>
      <c r="J340" s="76" t="s">
        <v>2141</v>
      </c>
      <c r="K340" s="62">
        <v>3</v>
      </c>
      <c r="L340" s="91"/>
      <c r="M340" s="52" t="b">
        <f t="shared" si="129"/>
        <v>0</v>
      </c>
      <c r="N340" s="52"/>
      <c r="O340" s="52"/>
    </row>
    <row r="341" spans="2:16" x14ac:dyDescent="0.3">
      <c r="B341" s="67">
        <v>339</v>
      </c>
      <c r="C341" s="68" t="s">
        <v>1214</v>
      </c>
      <c r="D341" s="68" t="s">
        <v>1215</v>
      </c>
      <c r="E341" s="69" t="s">
        <v>1216</v>
      </c>
      <c r="F341" s="68" t="s">
        <v>1217</v>
      </c>
      <c r="G341" s="68" t="s">
        <v>32</v>
      </c>
      <c r="H341" s="70">
        <v>19555</v>
      </c>
      <c r="I341" s="70">
        <v>19555</v>
      </c>
      <c r="J341" s="71" t="s">
        <v>2142</v>
      </c>
      <c r="K341" s="62">
        <v>3</v>
      </c>
      <c r="L341" s="54">
        <v>17155</v>
      </c>
      <c r="M341" s="52" t="b">
        <f t="shared" si="129"/>
        <v>1</v>
      </c>
      <c r="N341" s="101">
        <f t="shared" ref="N341:N344" si="136">L341</f>
        <v>17155</v>
      </c>
      <c r="O341" s="99"/>
      <c r="P341" s="100" t="b">
        <f t="shared" ref="P341:P344" si="137">IF(ISBLANK(O341),L341=N341,N341*O341=L341)</f>
        <v>1</v>
      </c>
    </row>
    <row r="342" spans="2:16" x14ac:dyDescent="0.3">
      <c r="B342" s="72">
        <v>340</v>
      </c>
      <c r="C342" s="73" t="s">
        <v>782</v>
      </c>
      <c r="D342" s="73" t="s">
        <v>783</v>
      </c>
      <c r="E342" s="74" t="s">
        <v>784</v>
      </c>
      <c r="F342" s="73" t="s">
        <v>1218</v>
      </c>
      <c r="G342" s="73" t="s">
        <v>450</v>
      </c>
      <c r="H342" s="75">
        <v>17155</v>
      </c>
      <c r="I342" s="75">
        <v>17155</v>
      </c>
      <c r="J342" s="76" t="s">
        <v>2143</v>
      </c>
      <c r="K342" s="62">
        <v>2</v>
      </c>
      <c r="L342" s="54">
        <v>17155</v>
      </c>
      <c r="M342" s="52" t="b">
        <f t="shared" si="129"/>
        <v>1</v>
      </c>
      <c r="N342" s="101">
        <f t="shared" si="136"/>
        <v>17155</v>
      </c>
      <c r="O342" s="99"/>
      <c r="P342" s="100" t="b">
        <f t="shared" si="137"/>
        <v>1</v>
      </c>
    </row>
    <row r="343" spans="2:16" x14ac:dyDescent="0.3">
      <c r="B343" s="67">
        <v>341</v>
      </c>
      <c r="C343" s="68" t="s">
        <v>1219</v>
      </c>
      <c r="D343" s="68" t="s">
        <v>1220</v>
      </c>
      <c r="E343" s="69" t="s">
        <v>1221</v>
      </c>
      <c r="F343" s="68" t="s">
        <v>1222</v>
      </c>
      <c r="G343" s="68" t="s">
        <v>450</v>
      </c>
      <c r="H343" s="70">
        <v>26932.5</v>
      </c>
      <c r="I343" s="70">
        <v>26932.5</v>
      </c>
      <c r="J343" s="71" t="s">
        <v>2144</v>
      </c>
      <c r="K343" s="62">
        <v>4</v>
      </c>
      <c r="L343" s="54">
        <v>17155</v>
      </c>
      <c r="M343" s="52" t="b">
        <f t="shared" si="129"/>
        <v>1</v>
      </c>
      <c r="N343" s="101">
        <f t="shared" si="136"/>
        <v>17155</v>
      </c>
      <c r="O343" s="99"/>
      <c r="P343" s="100" t="b">
        <f t="shared" si="137"/>
        <v>1</v>
      </c>
    </row>
    <row r="344" spans="2:16" x14ac:dyDescent="0.3">
      <c r="B344" s="72">
        <v>342</v>
      </c>
      <c r="C344" s="73" t="s">
        <v>1223</v>
      </c>
      <c r="D344" s="73" t="s">
        <v>1224</v>
      </c>
      <c r="E344" s="74" t="s">
        <v>1225</v>
      </c>
      <c r="F344" s="73" t="s">
        <v>87</v>
      </c>
      <c r="G344" s="73" t="s">
        <v>450</v>
      </c>
      <c r="H344" s="75">
        <v>17155</v>
      </c>
      <c r="I344" s="75">
        <v>17155</v>
      </c>
      <c r="J344" s="76" t="s">
        <v>2145</v>
      </c>
      <c r="K344" s="61">
        <v>2</v>
      </c>
      <c r="L344" s="54">
        <v>17155</v>
      </c>
      <c r="M344" s="52" t="b">
        <f t="shared" si="129"/>
        <v>1</v>
      </c>
      <c r="N344" s="101">
        <f t="shared" si="136"/>
        <v>17155</v>
      </c>
      <c r="O344" s="99"/>
      <c r="P344" s="100" t="b">
        <f t="shared" si="137"/>
        <v>1</v>
      </c>
    </row>
    <row r="345" spans="2:16" x14ac:dyDescent="0.3">
      <c r="B345" s="67">
        <v>343</v>
      </c>
      <c r="C345" s="68" t="s">
        <v>1226</v>
      </c>
      <c r="D345" s="68" t="s">
        <v>1227</v>
      </c>
      <c r="E345" s="69" t="s">
        <v>1228</v>
      </c>
      <c r="F345" s="68" t="s">
        <v>1229</v>
      </c>
      <c r="G345" s="68" t="s">
        <v>32</v>
      </c>
      <c r="H345" s="70">
        <v>250</v>
      </c>
      <c r="I345" s="70">
        <v>250</v>
      </c>
      <c r="J345" s="71" t="s">
        <v>2146</v>
      </c>
      <c r="K345" s="62">
        <v>2</v>
      </c>
      <c r="L345" s="91"/>
      <c r="M345" s="52" t="b">
        <f t="shared" si="129"/>
        <v>0</v>
      </c>
      <c r="N345" s="52"/>
      <c r="O345" s="52"/>
    </row>
    <row r="346" spans="2:16" x14ac:dyDescent="0.3">
      <c r="B346" s="72">
        <v>344</v>
      </c>
      <c r="C346" s="73" t="s">
        <v>1230</v>
      </c>
      <c r="D346" s="73" t="s">
        <v>1231</v>
      </c>
      <c r="E346" s="74" t="s">
        <v>1232</v>
      </c>
      <c r="F346" s="73" t="s">
        <v>1116</v>
      </c>
      <c r="G346" s="73" t="s">
        <v>32</v>
      </c>
      <c r="H346" s="75">
        <v>8551</v>
      </c>
      <c r="I346" s="75">
        <v>8551</v>
      </c>
      <c r="J346" s="76" t="s">
        <v>2147</v>
      </c>
      <c r="K346" s="62">
        <v>1</v>
      </c>
      <c r="L346" s="91"/>
      <c r="M346" s="52" t="b">
        <f t="shared" si="129"/>
        <v>0</v>
      </c>
      <c r="N346" s="52"/>
      <c r="O346" s="52"/>
    </row>
    <row r="347" spans="2:16" x14ac:dyDescent="0.3">
      <c r="B347" s="67">
        <v>345</v>
      </c>
      <c r="C347" s="68" t="s">
        <v>833</v>
      </c>
      <c r="D347" s="68" t="s">
        <v>834</v>
      </c>
      <c r="E347" s="69" t="s">
        <v>835</v>
      </c>
      <c r="F347" s="68" t="s">
        <v>509</v>
      </c>
      <c r="G347" s="68" t="s">
        <v>32</v>
      </c>
      <c r="H347" s="70">
        <v>8604</v>
      </c>
      <c r="I347" s="70">
        <v>8604</v>
      </c>
      <c r="J347" s="71" t="s">
        <v>2148</v>
      </c>
      <c r="K347" s="62">
        <v>1</v>
      </c>
      <c r="L347" s="91"/>
      <c r="M347" s="52" t="b">
        <f t="shared" si="129"/>
        <v>0</v>
      </c>
      <c r="N347" s="52"/>
      <c r="O347" s="52"/>
    </row>
    <row r="348" spans="2:16" x14ac:dyDescent="0.3">
      <c r="B348" s="72">
        <v>346</v>
      </c>
      <c r="C348" s="73" t="s">
        <v>1233</v>
      </c>
      <c r="D348" s="73" t="s">
        <v>1234</v>
      </c>
      <c r="E348" s="74" t="s">
        <v>1235</v>
      </c>
      <c r="F348" s="73" t="s">
        <v>1236</v>
      </c>
      <c r="G348" s="73" t="s">
        <v>32</v>
      </c>
      <c r="H348" s="75">
        <v>19555</v>
      </c>
      <c r="I348" s="75">
        <v>19555</v>
      </c>
      <c r="J348" s="76" t="s">
        <v>2149</v>
      </c>
      <c r="K348" s="62">
        <v>5</v>
      </c>
      <c r="L348" s="54">
        <v>17155</v>
      </c>
      <c r="M348" s="52" t="b">
        <f t="shared" si="129"/>
        <v>1</v>
      </c>
      <c r="N348" s="101">
        <f t="shared" ref="N348:N350" si="138">L348</f>
        <v>17155</v>
      </c>
      <c r="O348" s="99"/>
      <c r="P348" s="100" t="b">
        <f t="shared" ref="P348:P350" si="139">IF(ISBLANK(O348),L348=N348,N348*O348=L348)</f>
        <v>1</v>
      </c>
    </row>
    <row r="349" spans="2:16" x14ac:dyDescent="0.3">
      <c r="B349" s="67">
        <v>347</v>
      </c>
      <c r="C349" s="68" t="s">
        <v>1237</v>
      </c>
      <c r="D349" s="68" t="s">
        <v>1238</v>
      </c>
      <c r="E349" s="69" t="s">
        <v>1239</v>
      </c>
      <c r="F349" s="68" t="s">
        <v>1240</v>
      </c>
      <c r="G349" s="68" t="s">
        <v>32</v>
      </c>
      <c r="H349" s="70">
        <v>19555</v>
      </c>
      <c r="I349" s="70">
        <v>19555</v>
      </c>
      <c r="J349" s="71" t="s">
        <v>2150</v>
      </c>
      <c r="K349" s="62">
        <v>5</v>
      </c>
      <c r="L349" s="54">
        <v>17155</v>
      </c>
      <c r="M349" s="52" t="b">
        <f t="shared" si="129"/>
        <v>1</v>
      </c>
      <c r="N349" s="101">
        <f t="shared" si="138"/>
        <v>17155</v>
      </c>
      <c r="O349" s="99"/>
      <c r="P349" s="100" t="b">
        <f t="shared" si="139"/>
        <v>1</v>
      </c>
    </row>
    <row r="350" spans="2:16" x14ac:dyDescent="0.3">
      <c r="B350" s="72">
        <v>348</v>
      </c>
      <c r="C350" s="73" t="s">
        <v>1241</v>
      </c>
      <c r="D350" s="73" t="s">
        <v>1242</v>
      </c>
      <c r="E350" s="74" t="s">
        <v>1243</v>
      </c>
      <c r="F350" s="73" t="s">
        <v>1244</v>
      </c>
      <c r="G350" s="73" t="s">
        <v>32</v>
      </c>
      <c r="H350" s="75">
        <v>19555</v>
      </c>
      <c r="I350" s="75">
        <v>19555</v>
      </c>
      <c r="J350" s="76" t="s">
        <v>2150</v>
      </c>
      <c r="K350" s="61">
        <v>5</v>
      </c>
      <c r="L350" s="54">
        <v>17155</v>
      </c>
      <c r="M350" s="52" t="b">
        <f t="shared" si="129"/>
        <v>1</v>
      </c>
      <c r="N350" s="101">
        <f t="shared" si="138"/>
        <v>17155</v>
      </c>
      <c r="O350" s="99"/>
      <c r="P350" s="100" t="b">
        <f t="shared" si="139"/>
        <v>1</v>
      </c>
    </row>
    <row r="351" spans="2:16" x14ac:dyDescent="0.3">
      <c r="B351" s="67">
        <v>349</v>
      </c>
      <c r="C351" s="68" t="s">
        <v>1245</v>
      </c>
      <c r="D351" s="68" t="s">
        <v>1246</v>
      </c>
      <c r="E351" s="69" t="s">
        <v>1247</v>
      </c>
      <c r="F351" s="68" t="s">
        <v>1248</v>
      </c>
      <c r="G351" s="68" t="s">
        <v>32</v>
      </c>
      <c r="H351" s="70">
        <v>2400</v>
      </c>
      <c r="I351" s="70">
        <v>2400</v>
      </c>
      <c r="J351" s="71" t="s">
        <v>2044</v>
      </c>
      <c r="K351" s="62">
        <v>3</v>
      </c>
      <c r="L351" s="91"/>
      <c r="M351" s="52" t="b">
        <f t="shared" si="129"/>
        <v>0</v>
      </c>
      <c r="N351" s="52"/>
      <c r="O351" s="52"/>
    </row>
    <row r="352" spans="2:16" x14ac:dyDescent="0.3">
      <c r="B352" s="72">
        <v>350</v>
      </c>
      <c r="C352" s="73" t="s">
        <v>1249</v>
      </c>
      <c r="D352" s="73" t="s">
        <v>756</v>
      </c>
      <c r="E352" s="74" t="s">
        <v>757</v>
      </c>
      <c r="F352" s="73" t="s">
        <v>1250</v>
      </c>
      <c r="G352" s="73" t="s">
        <v>32</v>
      </c>
      <c r="H352" s="75">
        <v>17155</v>
      </c>
      <c r="I352" s="75">
        <v>17155</v>
      </c>
      <c r="J352" s="76" t="s">
        <v>2151</v>
      </c>
      <c r="K352" s="62">
        <v>6</v>
      </c>
      <c r="L352" s="54">
        <v>17155</v>
      </c>
      <c r="M352" s="52" t="b">
        <f t="shared" si="129"/>
        <v>1</v>
      </c>
      <c r="N352" s="101">
        <f t="shared" ref="N352" si="140">L352</f>
        <v>17155</v>
      </c>
      <c r="O352" s="99"/>
      <c r="P352" s="100" t="b">
        <f t="shared" ref="P352:P354" si="141">IF(ISBLANK(O352),L352=N352,N352*O352=L352)</f>
        <v>1</v>
      </c>
    </row>
    <row r="353" spans="2:16" x14ac:dyDescent="0.3">
      <c r="B353" s="67">
        <v>351</v>
      </c>
      <c r="C353" s="68" t="s">
        <v>1251</v>
      </c>
      <c r="D353" s="68" t="s">
        <v>1252</v>
      </c>
      <c r="E353" s="69" t="s">
        <v>1253</v>
      </c>
      <c r="F353" s="68" t="s">
        <v>1254</v>
      </c>
      <c r="G353" s="68" t="s">
        <v>178</v>
      </c>
      <c r="H353" s="70">
        <v>17155</v>
      </c>
      <c r="I353" s="70">
        <v>12008.5</v>
      </c>
      <c r="J353" s="71" t="s">
        <v>1937</v>
      </c>
      <c r="K353" s="62">
        <v>4</v>
      </c>
      <c r="L353" s="54">
        <v>12008.5</v>
      </c>
      <c r="M353" s="52" t="b">
        <f t="shared" si="129"/>
        <v>1</v>
      </c>
      <c r="N353" s="98">
        <v>17155</v>
      </c>
      <c r="O353" s="99">
        <v>0.7</v>
      </c>
      <c r="P353" s="100" t="b">
        <f t="shared" si="141"/>
        <v>1</v>
      </c>
    </row>
    <row r="354" spans="2:16" x14ac:dyDescent="0.3">
      <c r="B354" s="72">
        <v>352</v>
      </c>
      <c r="C354" s="73" t="s">
        <v>1255</v>
      </c>
      <c r="D354" s="78" t="s">
        <v>1256</v>
      </c>
      <c r="E354" s="74" t="s">
        <v>1257</v>
      </c>
      <c r="F354" s="73" t="s">
        <v>1258</v>
      </c>
      <c r="G354" s="73" t="s">
        <v>32</v>
      </c>
      <c r="H354" s="75">
        <v>17155</v>
      </c>
      <c r="I354" s="75">
        <v>17155</v>
      </c>
      <c r="J354" s="76" t="s">
        <v>1975</v>
      </c>
      <c r="K354" s="62">
        <v>6</v>
      </c>
      <c r="L354" s="54">
        <v>17155</v>
      </c>
      <c r="M354" s="52" t="b">
        <f t="shared" si="129"/>
        <v>1</v>
      </c>
      <c r="N354" s="101">
        <f t="shared" ref="N354" si="142">L354</f>
        <v>17155</v>
      </c>
      <c r="O354" s="99"/>
      <c r="P354" s="100" t="b">
        <f t="shared" si="141"/>
        <v>1</v>
      </c>
    </row>
    <row r="355" spans="2:16" x14ac:dyDescent="0.3">
      <c r="B355" s="67">
        <v>353</v>
      </c>
      <c r="C355" s="68" t="s">
        <v>1259</v>
      </c>
      <c r="D355" s="68" t="s">
        <v>283</v>
      </c>
      <c r="E355" s="69" t="s">
        <v>284</v>
      </c>
      <c r="F355" s="68" t="s">
        <v>1260</v>
      </c>
      <c r="G355" s="68" t="s">
        <v>1261</v>
      </c>
      <c r="H355" s="70" t="s">
        <v>1889</v>
      </c>
      <c r="I355" s="70" t="s">
        <v>1262</v>
      </c>
      <c r="J355" s="71" t="s">
        <v>2152</v>
      </c>
      <c r="K355" s="62">
        <v>5</v>
      </c>
      <c r="L355" s="91"/>
      <c r="M355" s="52" t="b">
        <f t="shared" si="129"/>
        <v>0</v>
      </c>
      <c r="N355" s="52"/>
      <c r="O355" s="52"/>
    </row>
    <row r="356" spans="2:16" x14ac:dyDescent="0.3">
      <c r="B356" s="72">
        <v>354</v>
      </c>
      <c r="C356" s="73" t="s">
        <v>1263</v>
      </c>
      <c r="D356" s="73" t="s">
        <v>1256</v>
      </c>
      <c r="E356" s="74" t="s">
        <v>1264</v>
      </c>
      <c r="F356" s="73" t="s">
        <v>1265</v>
      </c>
      <c r="G356" s="73" t="s">
        <v>32</v>
      </c>
      <c r="H356" s="75">
        <v>17155</v>
      </c>
      <c r="I356" s="75">
        <v>17155</v>
      </c>
      <c r="J356" s="76" t="s">
        <v>2153</v>
      </c>
      <c r="K356" s="62">
        <v>5</v>
      </c>
      <c r="L356" s="54">
        <v>17155</v>
      </c>
      <c r="M356" s="52" t="b">
        <f t="shared" si="129"/>
        <v>1</v>
      </c>
      <c r="N356" s="101">
        <f t="shared" ref="N356" si="143">L356</f>
        <v>17155</v>
      </c>
      <c r="O356" s="99"/>
      <c r="P356" s="100" t="b">
        <f>IF(ISBLANK(O356),L356=N356,N356*O356=L356)</f>
        <v>1</v>
      </c>
    </row>
    <row r="357" spans="2:16" x14ac:dyDescent="0.3">
      <c r="B357" s="67">
        <v>355</v>
      </c>
      <c r="C357" s="68" t="s">
        <v>1266</v>
      </c>
      <c r="D357" s="68" t="s">
        <v>1267</v>
      </c>
      <c r="E357" s="69" t="s">
        <v>1268</v>
      </c>
      <c r="F357" s="68" t="s">
        <v>1269</v>
      </c>
      <c r="G357" s="68" t="s">
        <v>32</v>
      </c>
      <c r="H357" s="70">
        <v>8551</v>
      </c>
      <c r="I357" s="70">
        <v>8551</v>
      </c>
      <c r="J357" s="71" t="s">
        <v>2154</v>
      </c>
      <c r="K357" s="62">
        <v>1</v>
      </c>
      <c r="L357" s="91"/>
      <c r="M357" s="52" t="b">
        <f t="shared" si="129"/>
        <v>0</v>
      </c>
      <c r="N357" s="52"/>
      <c r="O357" s="52"/>
    </row>
    <row r="358" spans="2:16" x14ac:dyDescent="0.3">
      <c r="B358" s="72">
        <v>356</v>
      </c>
      <c r="C358" s="73" t="s">
        <v>1270</v>
      </c>
      <c r="D358" s="73" t="s">
        <v>1271</v>
      </c>
      <c r="E358" s="74" t="s">
        <v>1272</v>
      </c>
      <c r="F358" s="73" t="s">
        <v>1273</v>
      </c>
      <c r="G358" s="73" t="s">
        <v>32</v>
      </c>
      <c r="H358" s="75">
        <v>8551</v>
      </c>
      <c r="I358" s="75">
        <v>8551</v>
      </c>
      <c r="J358" s="76" t="s">
        <v>2309</v>
      </c>
      <c r="K358" s="62">
        <v>1</v>
      </c>
      <c r="L358" s="91"/>
      <c r="M358" s="52" t="b">
        <f t="shared" si="129"/>
        <v>0</v>
      </c>
      <c r="N358" s="52"/>
      <c r="O358" s="52"/>
    </row>
    <row r="359" spans="2:16" x14ac:dyDescent="0.3">
      <c r="B359" s="67">
        <v>357</v>
      </c>
      <c r="C359" s="68" t="s">
        <v>1274</v>
      </c>
      <c r="D359" s="68" t="s">
        <v>1275</v>
      </c>
      <c r="E359" s="69" t="s">
        <v>1276</v>
      </c>
      <c r="F359" s="68" t="s">
        <v>99</v>
      </c>
      <c r="G359" s="68" t="s">
        <v>32</v>
      </c>
      <c r="H359" s="70">
        <v>17155</v>
      </c>
      <c r="I359" s="70">
        <v>17155</v>
      </c>
      <c r="J359" s="71" t="s">
        <v>2155</v>
      </c>
      <c r="K359" s="61">
        <v>1</v>
      </c>
      <c r="L359" s="54">
        <v>17155</v>
      </c>
      <c r="M359" s="52" t="b">
        <f t="shared" si="129"/>
        <v>1</v>
      </c>
      <c r="N359" s="101">
        <f t="shared" ref="N359" si="144">L359</f>
        <v>17155</v>
      </c>
      <c r="O359" s="99"/>
      <c r="P359" s="100" t="b">
        <f t="shared" ref="P359:P362" si="145">IF(ISBLANK(O359),L359=N359,N359*O359=L359)</f>
        <v>1</v>
      </c>
    </row>
    <row r="360" spans="2:16" x14ac:dyDescent="0.3">
      <c r="B360" s="72">
        <v>358</v>
      </c>
      <c r="C360" s="73" t="s">
        <v>1277</v>
      </c>
      <c r="D360" s="73" t="s">
        <v>1278</v>
      </c>
      <c r="E360" s="74" t="s">
        <v>1279</v>
      </c>
      <c r="F360" s="73" t="s">
        <v>1280</v>
      </c>
      <c r="G360" s="73" t="s">
        <v>32</v>
      </c>
      <c r="H360" s="75">
        <v>12008.5</v>
      </c>
      <c r="I360" s="75">
        <v>12008.5</v>
      </c>
      <c r="J360" s="76" t="s">
        <v>2156</v>
      </c>
      <c r="K360" s="62">
        <v>3</v>
      </c>
      <c r="L360" s="54">
        <v>12008.5</v>
      </c>
      <c r="M360" s="52" t="b">
        <f t="shared" si="129"/>
        <v>1</v>
      </c>
      <c r="N360" s="98">
        <v>17155</v>
      </c>
      <c r="O360" s="99">
        <v>0.7</v>
      </c>
      <c r="P360" s="100" t="b">
        <f t="shared" si="145"/>
        <v>1</v>
      </c>
    </row>
    <row r="361" spans="2:16" x14ac:dyDescent="0.3">
      <c r="B361" s="67">
        <v>359</v>
      </c>
      <c r="C361" s="68" t="s">
        <v>1281</v>
      </c>
      <c r="D361" s="68" t="s">
        <v>1282</v>
      </c>
      <c r="E361" s="69" t="s">
        <v>1283</v>
      </c>
      <c r="F361" s="68" t="s">
        <v>1284</v>
      </c>
      <c r="G361" s="68" t="s">
        <v>32</v>
      </c>
      <c r="H361" s="70">
        <v>17155</v>
      </c>
      <c r="I361" s="70">
        <v>17155</v>
      </c>
      <c r="J361" s="71" t="s">
        <v>2157</v>
      </c>
      <c r="K361" s="62">
        <v>5</v>
      </c>
      <c r="L361" s="54">
        <v>17155</v>
      </c>
      <c r="M361" s="52" t="b">
        <f t="shared" si="129"/>
        <v>1</v>
      </c>
      <c r="N361" s="101">
        <f t="shared" ref="N361:N362" si="146">L361</f>
        <v>17155</v>
      </c>
      <c r="O361" s="99"/>
      <c r="P361" s="100" t="b">
        <f t="shared" si="145"/>
        <v>1</v>
      </c>
    </row>
    <row r="362" spans="2:16" x14ac:dyDescent="0.3">
      <c r="B362" s="72">
        <v>360</v>
      </c>
      <c r="C362" s="73" t="s">
        <v>1285</v>
      </c>
      <c r="D362" s="73" t="s">
        <v>1286</v>
      </c>
      <c r="E362" s="74" t="s">
        <v>1287</v>
      </c>
      <c r="F362" s="73" t="s">
        <v>1288</v>
      </c>
      <c r="G362" s="73" t="s">
        <v>32</v>
      </c>
      <c r="H362" s="75">
        <v>17155</v>
      </c>
      <c r="I362" s="75">
        <v>17155</v>
      </c>
      <c r="J362" s="76" t="s">
        <v>2158</v>
      </c>
      <c r="K362" s="62">
        <v>3</v>
      </c>
      <c r="L362" s="54">
        <v>17155</v>
      </c>
      <c r="M362" s="52" t="b">
        <f t="shared" si="129"/>
        <v>1</v>
      </c>
      <c r="N362" s="101">
        <f t="shared" si="146"/>
        <v>17155</v>
      </c>
      <c r="O362" s="99"/>
      <c r="P362" s="100" t="b">
        <f t="shared" si="145"/>
        <v>1</v>
      </c>
    </row>
    <row r="363" spans="2:16" x14ac:dyDescent="0.3">
      <c r="B363" s="67">
        <v>361</v>
      </c>
      <c r="C363" s="68" t="s">
        <v>1289</v>
      </c>
      <c r="D363" s="68" t="s">
        <v>1290</v>
      </c>
      <c r="E363" s="69">
        <v>61350012751</v>
      </c>
      <c r="F363" s="68" t="s">
        <v>1291</v>
      </c>
      <c r="G363" s="68" t="s">
        <v>1292</v>
      </c>
      <c r="H363" s="70">
        <v>61540</v>
      </c>
      <c r="I363" s="70">
        <v>10000</v>
      </c>
      <c r="J363" s="71" t="s">
        <v>2159</v>
      </c>
      <c r="K363" s="62">
        <v>5</v>
      </c>
      <c r="L363" s="91"/>
      <c r="M363" s="52" t="b">
        <f t="shared" si="129"/>
        <v>0</v>
      </c>
      <c r="N363" s="52"/>
      <c r="O363" s="52"/>
    </row>
    <row r="364" spans="2:16" x14ac:dyDescent="0.3">
      <c r="B364" s="72">
        <v>362</v>
      </c>
      <c r="C364" s="73" t="s">
        <v>674</v>
      </c>
      <c r="D364" s="73" t="s">
        <v>675</v>
      </c>
      <c r="E364" s="74" t="s">
        <v>676</v>
      </c>
      <c r="F364" s="73" t="s">
        <v>677</v>
      </c>
      <c r="G364" s="73" t="s">
        <v>450</v>
      </c>
      <c r="H364" s="75">
        <v>17155</v>
      </c>
      <c r="I364" s="75">
        <v>17155</v>
      </c>
      <c r="J364" s="76" t="s">
        <v>2310</v>
      </c>
      <c r="K364" s="62">
        <v>3</v>
      </c>
      <c r="L364" s="54">
        <v>17155</v>
      </c>
      <c r="M364" s="52" t="b">
        <f t="shared" si="129"/>
        <v>1</v>
      </c>
      <c r="N364" s="101">
        <f t="shared" ref="N364:N365" si="147">L364</f>
        <v>17155</v>
      </c>
      <c r="O364" s="99"/>
      <c r="P364" s="100" t="b">
        <f t="shared" ref="P364:P365" si="148">IF(ISBLANK(O364),L364=N364,N364*O364=L364)</f>
        <v>1</v>
      </c>
    </row>
    <row r="365" spans="2:16" x14ac:dyDescent="0.3">
      <c r="B365" s="67">
        <v>363</v>
      </c>
      <c r="C365" s="68" t="s">
        <v>1293</v>
      </c>
      <c r="D365" s="68" t="s">
        <v>1294</v>
      </c>
      <c r="E365" s="69" t="s">
        <v>1295</v>
      </c>
      <c r="F365" s="68" t="s">
        <v>1296</v>
      </c>
      <c r="G365" s="68" t="s">
        <v>32</v>
      </c>
      <c r="H365" s="70">
        <v>20171</v>
      </c>
      <c r="I365" s="70">
        <v>20171</v>
      </c>
      <c r="J365" s="71" t="s">
        <v>2160</v>
      </c>
      <c r="K365" s="62">
        <v>4</v>
      </c>
      <c r="L365" s="54">
        <v>17155</v>
      </c>
      <c r="M365" s="52" t="b">
        <f t="shared" si="129"/>
        <v>1</v>
      </c>
      <c r="N365" s="101">
        <f t="shared" si="147"/>
        <v>17155</v>
      </c>
      <c r="O365" s="99"/>
      <c r="P365" s="100" t="b">
        <f t="shared" si="148"/>
        <v>1</v>
      </c>
    </row>
    <row r="366" spans="2:16" x14ac:dyDescent="0.3">
      <c r="B366" s="72">
        <v>364</v>
      </c>
      <c r="C366" s="73" t="s">
        <v>1297</v>
      </c>
      <c r="D366" s="73" t="s">
        <v>1298</v>
      </c>
      <c r="E366" s="74" t="s">
        <v>1299</v>
      </c>
      <c r="F366" s="73" t="s">
        <v>1300</v>
      </c>
      <c r="G366" s="73" t="s">
        <v>32</v>
      </c>
      <c r="H366" s="75">
        <v>3016</v>
      </c>
      <c r="I366" s="75">
        <v>3016</v>
      </c>
      <c r="J366" s="76" t="s">
        <v>2161</v>
      </c>
      <c r="K366" s="62">
        <v>2</v>
      </c>
      <c r="L366" s="91"/>
      <c r="M366" s="52" t="b">
        <f t="shared" si="129"/>
        <v>0</v>
      </c>
      <c r="N366" s="52"/>
      <c r="O366" s="52"/>
    </row>
    <row r="367" spans="2:16" x14ac:dyDescent="0.3">
      <c r="B367" s="67">
        <v>365</v>
      </c>
      <c r="C367" s="68" t="s">
        <v>1301</v>
      </c>
      <c r="D367" s="68" t="s">
        <v>719</v>
      </c>
      <c r="E367" s="69" t="s">
        <v>720</v>
      </c>
      <c r="F367" s="68" t="s">
        <v>1302</v>
      </c>
      <c r="G367" s="68" t="s">
        <v>32</v>
      </c>
      <c r="H367" s="70">
        <v>2400</v>
      </c>
      <c r="I367" s="70">
        <v>2400</v>
      </c>
      <c r="J367" s="71" t="s">
        <v>2162</v>
      </c>
      <c r="K367" s="62">
        <v>6</v>
      </c>
      <c r="L367" s="91"/>
      <c r="M367" s="52" t="b">
        <f t="shared" si="129"/>
        <v>0</v>
      </c>
      <c r="N367" s="52"/>
      <c r="O367" s="52"/>
    </row>
    <row r="368" spans="2:16" x14ac:dyDescent="0.3">
      <c r="B368" s="72">
        <v>366</v>
      </c>
      <c r="C368" s="73" t="s">
        <v>1303</v>
      </c>
      <c r="D368" s="73" t="s">
        <v>1304</v>
      </c>
      <c r="E368" s="74" t="s">
        <v>1305</v>
      </c>
      <c r="F368" s="73" t="s">
        <v>1306</v>
      </c>
      <c r="G368" s="73" t="s">
        <v>32</v>
      </c>
      <c r="H368" s="75">
        <v>17155</v>
      </c>
      <c r="I368" s="75">
        <v>17155</v>
      </c>
      <c r="J368" s="76" t="s">
        <v>2163</v>
      </c>
      <c r="K368" s="62">
        <v>5</v>
      </c>
      <c r="L368" s="54">
        <v>17155</v>
      </c>
      <c r="M368" s="52" t="b">
        <f t="shared" si="129"/>
        <v>1</v>
      </c>
      <c r="N368" s="101">
        <f t="shared" ref="N368:N369" si="149">L368</f>
        <v>17155</v>
      </c>
      <c r="O368" s="99"/>
      <c r="P368" s="100" t="b">
        <f t="shared" ref="P368:P369" si="150">IF(ISBLANK(O368),L368=N368,N368*O368=L368)</f>
        <v>1</v>
      </c>
    </row>
    <row r="369" spans="2:16" x14ac:dyDescent="0.3">
      <c r="B369" s="67">
        <v>367</v>
      </c>
      <c r="C369" s="68" t="s">
        <v>704</v>
      </c>
      <c r="D369" s="68" t="s">
        <v>1307</v>
      </c>
      <c r="E369" s="69" t="s">
        <v>1308</v>
      </c>
      <c r="F369" s="68" t="s">
        <v>1309</v>
      </c>
      <c r="G369" s="68" t="s">
        <v>32</v>
      </c>
      <c r="H369" s="70">
        <v>17155</v>
      </c>
      <c r="I369" s="70">
        <v>17155</v>
      </c>
      <c r="J369" s="71" t="s">
        <v>2164</v>
      </c>
      <c r="K369" s="62">
        <v>3</v>
      </c>
      <c r="L369" s="54">
        <v>17155</v>
      </c>
      <c r="M369" s="52" t="b">
        <f t="shared" si="129"/>
        <v>1</v>
      </c>
      <c r="N369" s="101">
        <f t="shared" si="149"/>
        <v>17155</v>
      </c>
      <c r="O369" s="99"/>
      <c r="P369" s="100" t="b">
        <f t="shared" si="150"/>
        <v>1</v>
      </c>
    </row>
    <row r="370" spans="2:16" x14ac:dyDescent="0.3">
      <c r="B370" s="72">
        <v>368</v>
      </c>
      <c r="C370" s="73" t="s">
        <v>1310</v>
      </c>
      <c r="D370" s="73" t="s">
        <v>1311</v>
      </c>
      <c r="E370" s="74" t="s">
        <v>1312</v>
      </c>
      <c r="F370" s="73" t="s">
        <v>1313</v>
      </c>
      <c r="G370" s="73" t="s">
        <v>32</v>
      </c>
      <c r="H370" s="75">
        <v>3016</v>
      </c>
      <c r="I370" s="75">
        <v>3016</v>
      </c>
      <c r="J370" s="76" t="s">
        <v>2165</v>
      </c>
      <c r="K370" s="62">
        <v>3</v>
      </c>
      <c r="L370" s="91"/>
      <c r="M370" s="52" t="b">
        <f t="shared" si="129"/>
        <v>0</v>
      </c>
      <c r="N370" s="52"/>
      <c r="O370" s="52"/>
    </row>
    <row r="371" spans="2:16" x14ac:dyDescent="0.3">
      <c r="B371" s="67">
        <v>369</v>
      </c>
      <c r="C371" s="68" t="s">
        <v>1314</v>
      </c>
      <c r="D371" s="68" t="s">
        <v>1315</v>
      </c>
      <c r="E371" s="69" t="s">
        <v>1316</v>
      </c>
      <c r="F371" s="68" t="s">
        <v>1317</v>
      </c>
      <c r="G371" s="68" t="s">
        <v>32</v>
      </c>
      <c r="H371" s="70">
        <v>19555</v>
      </c>
      <c r="I371" s="70">
        <v>19555</v>
      </c>
      <c r="J371" s="71" t="s">
        <v>2166</v>
      </c>
      <c r="K371" s="62">
        <v>3</v>
      </c>
      <c r="L371" s="54">
        <v>17155</v>
      </c>
      <c r="M371" s="52" t="b">
        <f t="shared" si="129"/>
        <v>1</v>
      </c>
      <c r="N371" s="101">
        <f t="shared" ref="N371:N372" si="151">L371</f>
        <v>17155</v>
      </c>
      <c r="O371" s="99"/>
      <c r="P371" s="100" t="b">
        <f t="shared" ref="P371:P372" si="152">IF(ISBLANK(O371),L371=N371,N371*O371=L371)</f>
        <v>1</v>
      </c>
    </row>
    <row r="372" spans="2:16" x14ac:dyDescent="0.3">
      <c r="B372" s="72">
        <v>370</v>
      </c>
      <c r="C372" s="73" t="s">
        <v>1318</v>
      </c>
      <c r="D372" s="73" t="s">
        <v>1319</v>
      </c>
      <c r="E372" s="74" t="s">
        <v>1320</v>
      </c>
      <c r="F372" s="73" t="s">
        <v>509</v>
      </c>
      <c r="G372" s="73" t="s">
        <v>32</v>
      </c>
      <c r="H372" s="75">
        <v>17155</v>
      </c>
      <c r="I372" s="75">
        <v>17155</v>
      </c>
      <c r="J372" s="76" t="s">
        <v>2155</v>
      </c>
      <c r="K372" s="62">
        <v>1</v>
      </c>
      <c r="L372" s="54">
        <v>17155</v>
      </c>
      <c r="M372" s="52" t="b">
        <f t="shared" si="129"/>
        <v>1</v>
      </c>
      <c r="N372" s="101">
        <f t="shared" si="151"/>
        <v>17155</v>
      </c>
      <c r="O372" s="99"/>
      <c r="P372" s="100" t="b">
        <f t="shared" si="152"/>
        <v>1</v>
      </c>
    </row>
    <row r="373" spans="2:16" x14ac:dyDescent="0.3">
      <c r="B373" s="67">
        <v>371</v>
      </c>
      <c r="C373" s="68" t="s">
        <v>1321</v>
      </c>
      <c r="D373" s="68" t="s">
        <v>1322</v>
      </c>
      <c r="E373" s="69" t="s">
        <v>620</v>
      </c>
      <c r="F373" s="68" t="s">
        <v>1323</v>
      </c>
      <c r="G373" s="68" t="s">
        <v>32</v>
      </c>
      <c r="H373" s="70">
        <v>125</v>
      </c>
      <c r="I373" s="70">
        <v>125</v>
      </c>
      <c r="J373" s="71" t="s">
        <v>2167</v>
      </c>
      <c r="K373" s="62">
        <v>4</v>
      </c>
      <c r="L373" s="91"/>
      <c r="M373" s="52" t="b">
        <f t="shared" si="129"/>
        <v>0</v>
      </c>
      <c r="N373" s="52"/>
      <c r="O373" s="52"/>
    </row>
    <row r="374" spans="2:16" x14ac:dyDescent="0.3">
      <c r="B374" s="72">
        <v>372</v>
      </c>
      <c r="C374" s="73" t="s">
        <v>995</v>
      </c>
      <c r="D374" s="73" t="s">
        <v>996</v>
      </c>
      <c r="E374" s="74" t="s">
        <v>997</v>
      </c>
      <c r="F374" s="73" t="s">
        <v>1324</v>
      </c>
      <c r="G374" s="73" t="s">
        <v>32</v>
      </c>
      <c r="H374" s="75">
        <v>17155</v>
      </c>
      <c r="I374" s="75">
        <v>17155</v>
      </c>
      <c r="J374" s="76" t="s">
        <v>2168</v>
      </c>
      <c r="K374" s="62">
        <v>4</v>
      </c>
      <c r="L374" s="54">
        <v>17155</v>
      </c>
      <c r="M374" s="52" t="b">
        <f t="shared" si="129"/>
        <v>1</v>
      </c>
      <c r="N374" s="101">
        <f t="shared" ref="N374" si="153">L374</f>
        <v>17155</v>
      </c>
      <c r="O374" s="99"/>
      <c r="P374" s="100" t="b">
        <f>IF(ISBLANK(O374),L374=N374,N374*O374=L374)</f>
        <v>1</v>
      </c>
    </row>
    <row r="375" spans="2:16" x14ac:dyDescent="0.3">
      <c r="B375" s="67">
        <v>373</v>
      </c>
      <c r="C375" s="68" t="s">
        <v>965</v>
      </c>
      <c r="D375" s="77" t="s">
        <v>966</v>
      </c>
      <c r="E375" s="69" t="s">
        <v>967</v>
      </c>
      <c r="F375" s="68" t="s">
        <v>1325</v>
      </c>
      <c r="G375" s="68" t="s">
        <v>32</v>
      </c>
      <c r="H375" s="70">
        <v>3016</v>
      </c>
      <c r="I375" s="70">
        <v>3016</v>
      </c>
      <c r="J375" s="71" t="s">
        <v>2169</v>
      </c>
      <c r="K375" s="62">
        <v>3</v>
      </c>
      <c r="L375" s="91"/>
      <c r="M375" s="52" t="b">
        <f t="shared" si="129"/>
        <v>0</v>
      </c>
      <c r="N375" s="52"/>
      <c r="O375" s="52"/>
    </row>
    <row r="376" spans="2:16" x14ac:dyDescent="0.3">
      <c r="B376" s="72">
        <v>374</v>
      </c>
      <c r="C376" s="73" t="s">
        <v>1326</v>
      </c>
      <c r="D376" s="73" t="s">
        <v>1327</v>
      </c>
      <c r="E376" s="74" t="s">
        <v>1328</v>
      </c>
      <c r="F376" s="73" t="s">
        <v>106</v>
      </c>
      <c r="G376" s="73" t="s">
        <v>32</v>
      </c>
      <c r="H376" s="75">
        <v>8551</v>
      </c>
      <c r="I376" s="75">
        <v>8551</v>
      </c>
      <c r="J376" s="76" t="s">
        <v>2170</v>
      </c>
      <c r="K376" s="61">
        <v>1</v>
      </c>
      <c r="L376" s="91"/>
      <c r="M376" s="52" t="b">
        <f t="shared" si="129"/>
        <v>0</v>
      </c>
      <c r="N376" s="52"/>
      <c r="O376" s="52"/>
    </row>
    <row r="377" spans="2:16" x14ac:dyDescent="0.3">
      <c r="B377" s="67">
        <v>375</v>
      </c>
      <c r="C377" s="68" t="s">
        <v>1329</v>
      </c>
      <c r="D377" s="68" t="s">
        <v>1330</v>
      </c>
      <c r="E377" s="69" t="s">
        <v>1331</v>
      </c>
      <c r="F377" s="68" t="s">
        <v>99</v>
      </c>
      <c r="G377" s="68" t="s">
        <v>32</v>
      </c>
      <c r="H377" s="70">
        <v>8551</v>
      </c>
      <c r="I377" s="70">
        <v>8551</v>
      </c>
      <c r="J377" s="71" t="s">
        <v>2171</v>
      </c>
      <c r="K377" s="61">
        <v>1</v>
      </c>
      <c r="L377" s="91"/>
      <c r="M377" s="52" t="b">
        <f t="shared" si="129"/>
        <v>0</v>
      </c>
      <c r="N377" s="52"/>
      <c r="O377" s="52"/>
    </row>
    <row r="378" spans="2:16" x14ac:dyDescent="0.3">
      <c r="B378" s="72">
        <v>376</v>
      </c>
      <c r="C378" s="73" t="s">
        <v>1332</v>
      </c>
      <c r="D378" s="73" t="s">
        <v>1333</v>
      </c>
      <c r="E378" s="74" t="s">
        <v>1334</v>
      </c>
      <c r="F378" s="73" t="s">
        <v>1335</v>
      </c>
      <c r="G378" s="73" t="s">
        <v>32</v>
      </c>
      <c r="H378" s="75">
        <v>19555</v>
      </c>
      <c r="I378" s="75">
        <v>15644</v>
      </c>
      <c r="J378" s="76" t="s">
        <v>2172</v>
      </c>
      <c r="K378" s="61">
        <v>3</v>
      </c>
      <c r="L378" s="54">
        <v>13724</v>
      </c>
      <c r="M378" s="52" t="b">
        <f t="shared" si="129"/>
        <v>1</v>
      </c>
      <c r="N378" s="98">
        <v>17155</v>
      </c>
      <c r="O378" s="99">
        <v>0.8</v>
      </c>
      <c r="P378" s="100" t="b">
        <f t="shared" ref="P378:P382" si="154">IF(ISBLANK(O378),L378=N378,N378*O378=L378)</f>
        <v>1</v>
      </c>
    </row>
    <row r="379" spans="2:16" x14ac:dyDescent="0.3">
      <c r="B379" s="67">
        <v>377</v>
      </c>
      <c r="C379" s="68" t="s">
        <v>1336</v>
      </c>
      <c r="D379" s="68" t="s">
        <v>1200</v>
      </c>
      <c r="E379" s="69" t="s">
        <v>1337</v>
      </c>
      <c r="F379" s="68" t="s">
        <v>277</v>
      </c>
      <c r="G379" s="68" t="s">
        <v>32</v>
      </c>
      <c r="H379" s="70">
        <v>17155</v>
      </c>
      <c r="I379" s="70">
        <v>17155</v>
      </c>
      <c r="J379" s="71" t="s">
        <v>2173</v>
      </c>
      <c r="K379" s="62">
        <v>2</v>
      </c>
      <c r="L379" s="54">
        <v>17155</v>
      </c>
      <c r="M379" s="52" t="b">
        <f t="shared" si="129"/>
        <v>1</v>
      </c>
      <c r="N379" s="101">
        <f t="shared" ref="N379:N382" si="155">L379</f>
        <v>17155</v>
      </c>
      <c r="O379" s="99"/>
      <c r="P379" s="100" t="b">
        <f t="shared" si="154"/>
        <v>1</v>
      </c>
    </row>
    <row r="380" spans="2:16" x14ac:dyDescent="0.3">
      <c r="B380" s="72">
        <v>378</v>
      </c>
      <c r="C380" s="73" t="s">
        <v>1338</v>
      </c>
      <c r="D380" s="73" t="s">
        <v>1339</v>
      </c>
      <c r="E380" s="74" t="s">
        <v>1340</v>
      </c>
      <c r="F380" s="73" t="s">
        <v>1341</v>
      </c>
      <c r="G380" s="73" t="s">
        <v>32</v>
      </c>
      <c r="H380" s="75">
        <v>11992</v>
      </c>
      <c r="I380" s="75">
        <v>11992</v>
      </c>
      <c r="J380" s="76" t="s">
        <v>2174</v>
      </c>
      <c r="K380" s="62">
        <v>5</v>
      </c>
      <c r="L380" s="54">
        <v>11992</v>
      </c>
      <c r="M380" s="52" t="b">
        <f t="shared" si="129"/>
        <v>1</v>
      </c>
      <c r="N380" s="101">
        <f t="shared" si="155"/>
        <v>11992</v>
      </c>
      <c r="O380" s="99"/>
      <c r="P380" s="100" t="b">
        <f t="shared" si="154"/>
        <v>1</v>
      </c>
    </row>
    <row r="381" spans="2:16" x14ac:dyDescent="0.3">
      <c r="B381" s="67">
        <v>379</v>
      </c>
      <c r="C381" s="68" t="s">
        <v>1342</v>
      </c>
      <c r="D381" s="68" t="s">
        <v>1343</v>
      </c>
      <c r="E381" s="69" t="s">
        <v>1344</v>
      </c>
      <c r="F381" s="68" t="s">
        <v>1345</v>
      </c>
      <c r="G381" s="68" t="s">
        <v>32</v>
      </c>
      <c r="H381" s="70">
        <v>19555</v>
      </c>
      <c r="I381" s="70">
        <v>19555</v>
      </c>
      <c r="J381" s="71" t="s">
        <v>2175</v>
      </c>
      <c r="K381" s="62">
        <v>3</v>
      </c>
      <c r="L381" s="54">
        <v>17155</v>
      </c>
      <c r="M381" s="52" t="b">
        <f t="shared" si="129"/>
        <v>1</v>
      </c>
      <c r="N381" s="101">
        <f t="shared" si="155"/>
        <v>17155</v>
      </c>
      <c r="O381" s="99"/>
      <c r="P381" s="100" t="b">
        <f t="shared" si="154"/>
        <v>1</v>
      </c>
    </row>
    <row r="382" spans="2:16" x14ac:dyDescent="0.3">
      <c r="B382" s="72">
        <v>380</v>
      </c>
      <c r="C382" s="73" t="s">
        <v>1152</v>
      </c>
      <c r="D382" s="73" t="s">
        <v>1153</v>
      </c>
      <c r="E382" s="74" t="s">
        <v>1154</v>
      </c>
      <c r="F382" s="73" t="s">
        <v>1346</v>
      </c>
      <c r="G382" s="73" t="s">
        <v>32</v>
      </c>
      <c r="H382" s="75">
        <v>17155</v>
      </c>
      <c r="I382" s="75">
        <v>17155</v>
      </c>
      <c r="J382" s="76" t="s">
        <v>2176</v>
      </c>
      <c r="K382" s="62">
        <v>4</v>
      </c>
      <c r="L382" s="54">
        <v>17155</v>
      </c>
      <c r="M382" s="52" t="b">
        <f t="shared" si="129"/>
        <v>1</v>
      </c>
      <c r="N382" s="101">
        <f t="shared" si="155"/>
        <v>17155</v>
      </c>
      <c r="O382" s="99"/>
      <c r="P382" s="100" t="b">
        <f t="shared" si="154"/>
        <v>1</v>
      </c>
    </row>
    <row r="383" spans="2:16" x14ac:dyDescent="0.3">
      <c r="B383" s="67">
        <v>381</v>
      </c>
      <c r="C383" s="68" t="s">
        <v>1347</v>
      </c>
      <c r="D383" s="68" t="s">
        <v>1348</v>
      </c>
      <c r="E383" s="69" t="s">
        <v>1349</v>
      </c>
      <c r="F383" s="68" t="s">
        <v>1116</v>
      </c>
      <c r="G383" s="68" t="s">
        <v>32</v>
      </c>
      <c r="H383" s="70">
        <v>8551</v>
      </c>
      <c r="I383" s="70">
        <v>8551</v>
      </c>
      <c r="J383" s="71" t="s">
        <v>2177</v>
      </c>
      <c r="K383" s="62">
        <v>1</v>
      </c>
      <c r="L383" s="91"/>
      <c r="M383" s="52" t="b">
        <f t="shared" si="129"/>
        <v>0</v>
      </c>
      <c r="N383" s="52"/>
      <c r="O383" s="52"/>
    </row>
    <row r="384" spans="2:16" x14ac:dyDescent="0.3">
      <c r="B384" s="72">
        <v>382</v>
      </c>
      <c r="C384" s="73" t="s">
        <v>1350</v>
      </c>
      <c r="D384" s="73" t="s">
        <v>1351</v>
      </c>
      <c r="E384" s="74" t="s">
        <v>1352</v>
      </c>
      <c r="F384" s="73" t="s">
        <v>1353</v>
      </c>
      <c r="G384" s="73" t="s">
        <v>32</v>
      </c>
      <c r="H384" s="75">
        <v>2400</v>
      </c>
      <c r="I384" s="75">
        <v>2400</v>
      </c>
      <c r="J384" s="76" t="s">
        <v>2178</v>
      </c>
      <c r="K384" s="62">
        <v>3</v>
      </c>
      <c r="L384" s="91"/>
      <c r="M384" s="52" t="b">
        <f t="shared" si="129"/>
        <v>0</v>
      </c>
      <c r="N384" s="52"/>
      <c r="O384" s="52"/>
    </row>
    <row r="385" spans="2:16" x14ac:dyDescent="0.3">
      <c r="B385" s="67">
        <v>383</v>
      </c>
      <c r="C385" s="68" t="s">
        <v>1354</v>
      </c>
      <c r="D385" s="68" t="s">
        <v>1355</v>
      </c>
      <c r="E385" s="69" t="s">
        <v>1356</v>
      </c>
      <c r="F385" s="68" t="s">
        <v>1357</v>
      </c>
      <c r="G385" s="68" t="s">
        <v>32</v>
      </c>
      <c r="H385" s="70">
        <v>2400</v>
      </c>
      <c r="I385" s="70">
        <v>2400</v>
      </c>
      <c r="J385" s="71" t="s">
        <v>2179</v>
      </c>
      <c r="K385" s="61">
        <v>2</v>
      </c>
      <c r="L385" s="91"/>
      <c r="M385" s="52" t="b">
        <f t="shared" si="129"/>
        <v>0</v>
      </c>
      <c r="N385" s="52"/>
      <c r="O385" s="52"/>
    </row>
    <row r="386" spans="2:16" x14ac:dyDescent="0.3">
      <c r="B386" s="72">
        <v>384</v>
      </c>
      <c r="C386" s="73" t="s">
        <v>1358</v>
      </c>
      <c r="D386" s="73" t="s">
        <v>1359</v>
      </c>
      <c r="E386" s="74" t="s">
        <v>1360</v>
      </c>
      <c r="F386" s="73" t="s">
        <v>1361</v>
      </c>
      <c r="G386" s="73" t="s">
        <v>32</v>
      </c>
      <c r="H386" s="75">
        <v>2400</v>
      </c>
      <c r="I386" s="75">
        <v>2400</v>
      </c>
      <c r="J386" s="76" t="s">
        <v>1967</v>
      </c>
      <c r="K386" s="61">
        <v>1</v>
      </c>
      <c r="L386" s="91"/>
      <c r="M386" s="52" t="b">
        <f t="shared" si="129"/>
        <v>0</v>
      </c>
      <c r="N386" s="52"/>
      <c r="O386" s="52"/>
    </row>
    <row r="387" spans="2:16" x14ac:dyDescent="0.3">
      <c r="B387" s="67">
        <v>385</v>
      </c>
      <c r="C387" s="68" t="s">
        <v>1362</v>
      </c>
      <c r="D387" s="68" t="s">
        <v>1363</v>
      </c>
      <c r="E387" s="69" t="s">
        <v>1364</v>
      </c>
      <c r="F387" s="68" t="s">
        <v>509</v>
      </c>
      <c r="G387" s="68" t="s">
        <v>32</v>
      </c>
      <c r="H387" s="70">
        <v>15439.5</v>
      </c>
      <c r="I387" s="70">
        <v>15439.5</v>
      </c>
      <c r="J387" s="71" t="s">
        <v>2180</v>
      </c>
      <c r="K387" s="62">
        <v>1</v>
      </c>
      <c r="L387" s="54">
        <v>15439.5</v>
      </c>
      <c r="M387" s="52" t="b">
        <f t="shared" si="129"/>
        <v>1</v>
      </c>
      <c r="N387" s="98">
        <v>17155</v>
      </c>
      <c r="O387" s="99">
        <v>0.9</v>
      </c>
      <c r="P387" s="100" t="b">
        <f t="shared" ref="P387:P393" si="156">IF(ISBLANK(O387),L387=N387,N387*O387=L387)</f>
        <v>1</v>
      </c>
    </row>
    <row r="388" spans="2:16" x14ac:dyDescent="0.3">
      <c r="B388" s="72">
        <v>386</v>
      </c>
      <c r="C388" s="73" t="s">
        <v>790</v>
      </c>
      <c r="D388" s="78" t="s">
        <v>693</v>
      </c>
      <c r="E388" s="74" t="s">
        <v>791</v>
      </c>
      <c r="F388" s="73" t="s">
        <v>1365</v>
      </c>
      <c r="G388" s="73" t="s">
        <v>32</v>
      </c>
      <c r="H388" s="75">
        <v>17155</v>
      </c>
      <c r="I388" s="75">
        <v>17155</v>
      </c>
      <c r="J388" s="76" t="s">
        <v>2181</v>
      </c>
      <c r="K388" s="62">
        <v>2</v>
      </c>
      <c r="L388" s="54">
        <v>17155</v>
      </c>
      <c r="M388" s="52" t="b">
        <f t="shared" ref="M388:M451" si="157">ISNUMBER(L388)</f>
        <v>1</v>
      </c>
      <c r="N388" s="101">
        <f t="shared" ref="N388:N393" si="158">L388</f>
        <v>17155</v>
      </c>
      <c r="O388" s="99"/>
      <c r="P388" s="100" t="b">
        <f t="shared" si="156"/>
        <v>1</v>
      </c>
    </row>
    <row r="389" spans="2:16" x14ac:dyDescent="0.3">
      <c r="B389" s="67">
        <v>387</v>
      </c>
      <c r="C389" s="68" t="s">
        <v>1366</v>
      </c>
      <c r="D389" s="68" t="s">
        <v>1367</v>
      </c>
      <c r="E389" s="69" t="s">
        <v>1368</v>
      </c>
      <c r="F389" s="68" t="s">
        <v>1369</v>
      </c>
      <c r="G389" s="68" t="s">
        <v>32</v>
      </c>
      <c r="H389" s="70">
        <v>17155</v>
      </c>
      <c r="I389" s="70">
        <v>17155</v>
      </c>
      <c r="J389" s="71" t="s">
        <v>1958</v>
      </c>
      <c r="K389" s="62">
        <v>2</v>
      </c>
      <c r="L389" s="54">
        <v>17155</v>
      </c>
      <c r="M389" s="52" t="b">
        <f t="shared" si="157"/>
        <v>1</v>
      </c>
      <c r="N389" s="101">
        <f t="shared" si="158"/>
        <v>17155</v>
      </c>
      <c r="O389" s="99"/>
      <c r="P389" s="100" t="b">
        <f t="shared" si="156"/>
        <v>1</v>
      </c>
    </row>
    <row r="390" spans="2:16" x14ac:dyDescent="0.3">
      <c r="B390" s="72">
        <v>388</v>
      </c>
      <c r="C390" s="73" t="s">
        <v>1370</v>
      </c>
      <c r="D390" s="73" t="s">
        <v>1371</v>
      </c>
      <c r="E390" s="74" t="s">
        <v>1372</v>
      </c>
      <c r="F390" s="73" t="s">
        <v>1335</v>
      </c>
      <c r="G390" s="73" t="s">
        <v>32</v>
      </c>
      <c r="H390" s="75">
        <v>17155</v>
      </c>
      <c r="I390" s="75">
        <v>17155</v>
      </c>
      <c r="J390" s="76" t="s">
        <v>2182</v>
      </c>
      <c r="K390" s="61">
        <v>1</v>
      </c>
      <c r="L390" s="54">
        <v>17155</v>
      </c>
      <c r="M390" s="52" t="b">
        <f t="shared" si="157"/>
        <v>1</v>
      </c>
      <c r="N390" s="101">
        <f t="shared" si="158"/>
        <v>17155</v>
      </c>
      <c r="O390" s="99"/>
      <c r="P390" s="100" t="b">
        <f t="shared" si="156"/>
        <v>1</v>
      </c>
    </row>
    <row r="391" spans="2:16" x14ac:dyDescent="0.3">
      <c r="B391" s="67">
        <v>389</v>
      </c>
      <c r="C391" s="68" t="s">
        <v>1373</v>
      </c>
      <c r="D391" s="68" t="s">
        <v>1374</v>
      </c>
      <c r="E391" s="69" t="s">
        <v>1375</v>
      </c>
      <c r="F391" s="68" t="s">
        <v>99</v>
      </c>
      <c r="G391" s="68" t="s">
        <v>32</v>
      </c>
      <c r="H391" s="70">
        <v>17155</v>
      </c>
      <c r="I391" s="70">
        <v>17155</v>
      </c>
      <c r="J391" s="71" t="s">
        <v>2025</v>
      </c>
      <c r="K391" s="61">
        <v>1</v>
      </c>
      <c r="L391" s="54">
        <v>17155</v>
      </c>
      <c r="M391" s="52" t="b">
        <f t="shared" si="157"/>
        <v>1</v>
      </c>
      <c r="N391" s="101">
        <f t="shared" si="158"/>
        <v>17155</v>
      </c>
      <c r="O391" s="99"/>
      <c r="P391" s="100" t="b">
        <f t="shared" si="156"/>
        <v>1</v>
      </c>
    </row>
    <row r="392" spans="2:16" x14ac:dyDescent="0.3">
      <c r="B392" s="72">
        <v>390</v>
      </c>
      <c r="C392" s="73" t="s">
        <v>1376</v>
      </c>
      <c r="D392" s="73" t="s">
        <v>1377</v>
      </c>
      <c r="E392" s="74" t="s">
        <v>1378</v>
      </c>
      <c r="F392" s="73" t="s">
        <v>99</v>
      </c>
      <c r="G392" s="73" t="s">
        <v>32</v>
      </c>
      <c r="H392" s="75">
        <v>17155</v>
      </c>
      <c r="I392" s="75">
        <v>17155</v>
      </c>
      <c r="J392" s="76" t="s">
        <v>1994</v>
      </c>
      <c r="K392" s="61">
        <v>1</v>
      </c>
      <c r="L392" s="54">
        <v>17155</v>
      </c>
      <c r="M392" s="52" t="b">
        <f t="shared" si="157"/>
        <v>1</v>
      </c>
      <c r="N392" s="101">
        <f t="shared" si="158"/>
        <v>17155</v>
      </c>
      <c r="O392" s="99"/>
      <c r="P392" s="100" t="b">
        <f t="shared" si="156"/>
        <v>1</v>
      </c>
    </row>
    <row r="393" spans="2:16" x14ac:dyDescent="0.3">
      <c r="B393" s="67">
        <v>391</v>
      </c>
      <c r="C393" s="68" t="s">
        <v>1379</v>
      </c>
      <c r="D393" s="68" t="s">
        <v>1380</v>
      </c>
      <c r="E393" s="69" t="s">
        <v>1381</v>
      </c>
      <c r="F393" s="68" t="s">
        <v>1382</v>
      </c>
      <c r="G393" s="68" t="s">
        <v>32</v>
      </c>
      <c r="H393" s="70">
        <v>17155</v>
      </c>
      <c r="I393" s="70">
        <v>17155</v>
      </c>
      <c r="J393" s="71" t="s">
        <v>2155</v>
      </c>
      <c r="K393" s="61">
        <v>3</v>
      </c>
      <c r="L393" s="54">
        <v>17155</v>
      </c>
      <c r="M393" s="52" t="b">
        <f t="shared" si="157"/>
        <v>1</v>
      </c>
      <c r="N393" s="101">
        <f t="shared" si="158"/>
        <v>17155</v>
      </c>
      <c r="O393" s="99"/>
      <c r="P393" s="100" t="b">
        <f t="shared" si="156"/>
        <v>1</v>
      </c>
    </row>
    <row r="394" spans="2:16" x14ac:dyDescent="0.3">
      <c r="B394" s="72">
        <v>392</v>
      </c>
      <c r="C394" s="73" t="s">
        <v>1210</v>
      </c>
      <c r="D394" s="73" t="s">
        <v>1211</v>
      </c>
      <c r="E394" s="74" t="s">
        <v>1212</v>
      </c>
      <c r="F394" s="73" t="s">
        <v>1335</v>
      </c>
      <c r="G394" s="73" t="s">
        <v>450</v>
      </c>
      <c r="H394" s="75">
        <v>9751</v>
      </c>
      <c r="I394" s="75">
        <v>9751</v>
      </c>
      <c r="J394" s="76" t="s">
        <v>2183</v>
      </c>
      <c r="K394" s="61">
        <v>2</v>
      </c>
      <c r="L394" s="91"/>
      <c r="M394" s="52" t="b">
        <f t="shared" si="157"/>
        <v>0</v>
      </c>
      <c r="N394" s="52"/>
      <c r="O394" s="52"/>
    </row>
    <row r="395" spans="2:16" x14ac:dyDescent="0.3">
      <c r="B395" s="67">
        <v>393</v>
      </c>
      <c r="C395" s="68" t="s">
        <v>1383</v>
      </c>
      <c r="D395" s="77" t="s">
        <v>1384</v>
      </c>
      <c r="E395" s="69" t="s">
        <v>1385</v>
      </c>
      <c r="F395" s="68" t="s">
        <v>1386</v>
      </c>
      <c r="G395" s="68" t="s">
        <v>32</v>
      </c>
      <c r="H395" s="70">
        <v>2400</v>
      </c>
      <c r="I395" s="70">
        <v>1680</v>
      </c>
      <c r="J395" s="71" t="s">
        <v>2184</v>
      </c>
      <c r="K395" s="62">
        <v>3</v>
      </c>
      <c r="L395" s="91"/>
      <c r="M395" s="52" t="b">
        <f t="shared" si="157"/>
        <v>0</v>
      </c>
      <c r="N395" s="52"/>
      <c r="O395" s="52"/>
    </row>
    <row r="396" spans="2:16" x14ac:dyDescent="0.3">
      <c r="B396" s="72">
        <v>394</v>
      </c>
      <c r="C396" s="73" t="s">
        <v>1387</v>
      </c>
      <c r="D396" s="78" t="s">
        <v>1388</v>
      </c>
      <c r="E396" s="74" t="s">
        <v>1389</v>
      </c>
      <c r="F396" s="73" t="s">
        <v>1390</v>
      </c>
      <c r="G396" s="73" t="s">
        <v>32</v>
      </c>
      <c r="H396" s="75">
        <v>3016</v>
      </c>
      <c r="I396" s="75">
        <v>3016</v>
      </c>
      <c r="J396" s="76" t="s">
        <v>2185</v>
      </c>
      <c r="K396" s="62">
        <v>3</v>
      </c>
      <c r="L396" s="91"/>
      <c r="M396" s="52" t="b">
        <f t="shared" si="157"/>
        <v>0</v>
      </c>
      <c r="N396" s="52"/>
      <c r="O396" s="52"/>
    </row>
    <row r="397" spans="2:16" x14ac:dyDescent="0.3">
      <c r="B397" s="67">
        <v>395</v>
      </c>
      <c r="C397" s="68" t="s">
        <v>1391</v>
      </c>
      <c r="D397" s="68" t="s">
        <v>1392</v>
      </c>
      <c r="E397" s="69" t="s">
        <v>1393</v>
      </c>
      <c r="F397" s="68" t="s">
        <v>454</v>
      </c>
      <c r="G397" s="68" t="s">
        <v>450</v>
      </c>
      <c r="H397" s="70">
        <v>8551</v>
      </c>
      <c r="I397" s="70">
        <v>8551</v>
      </c>
      <c r="J397" s="71" t="s">
        <v>2170</v>
      </c>
      <c r="K397" s="62">
        <v>1</v>
      </c>
      <c r="L397" s="91"/>
      <c r="M397" s="52" t="b">
        <f t="shared" si="157"/>
        <v>0</v>
      </c>
      <c r="N397" s="52"/>
      <c r="O397" s="52"/>
    </row>
    <row r="398" spans="2:16" x14ac:dyDescent="0.3">
      <c r="B398" s="72">
        <v>396</v>
      </c>
      <c r="C398" s="73" t="s">
        <v>1394</v>
      </c>
      <c r="D398" s="78" t="s">
        <v>289</v>
      </c>
      <c r="E398" s="74" t="s">
        <v>1395</v>
      </c>
      <c r="F398" s="73" t="s">
        <v>1396</v>
      </c>
      <c r="G398" s="73" t="s">
        <v>450</v>
      </c>
      <c r="H398" s="75">
        <v>17155</v>
      </c>
      <c r="I398" s="75">
        <v>17155</v>
      </c>
      <c r="J398" s="76" t="s">
        <v>1958</v>
      </c>
      <c r="K398" s="62">
        <v>4</v>
      </c>
      <c r="L398" s="54">
        <v>17155</v>
      </c>
      <c r="M398" s="52" t="b">
        <f t="shared" si="157"/>
        <v>1</v>
      </c>
      <c r="N398" s="101">
        <f t="shared" ref="N398:N399" si="159">L398</f>
        <v>17155</v>
      </c>
      <c r="O398" s="99"/>
      <c r="P398" s="100" t="b">
        <f t="shared" ref="P398:P399" si="160">IF(ISBLANK(O398),L398=N398,N398*O398=L398)</f>
        <v>1</v>
      </c>
    </row>
    <row r="399" spans="2:16" x14ac:dyDescent="0.3">
      <c r="B399" s="67">
        <v>397</v>
      </c>
      <c r="C399" s="68" t="s">
        <v>1397</v>
      </c>
      <c r="D399" s="68" t="s">
        <v>1398</v>
      </c>
      <c r="E399" s="69" t="s">
        <v>1399</v>
      </c>
      <c r="F399" s="68" t="s">
        <v>87</v>
      </c>
      <c r="G399" s="68" t="s">
        <v>450</v>
      </c>
      <c r="H399" s="70">
        <v>17155</v>
      </c>
      <c r="I399" s="70">
        <v>17155</v>
      </c>
      <c r="J399" s="71" t="s">
        <v>1958</v>
      </c>
      <c r="K399" s="61">
        <v>2</v>
      </c>
      <c r="L399" s="54">
        <v>17155</v>
      </c>
      <c r="M399" s="52" t="b">
        <f t="shared" si="157"/>
        <v>1</v>
      </c>
      <c r="N399" s="101">
        <f t="shared" si="159"/>
        <v>17155</v>
      </c>
      <c r="O399" s="99"/>
      <c r="P399" s="100" t="b">
        <f t="shared" si="160"/>
        <v>1</v>
      </c>
    </row>
    <row r="400" spans="2:16" x14ac:dyDescent="0.3">
      <c r="B400" s="72">
        <v>398</v>
      </c>
      <c r="C400" s="73" t="s">
        <v>767</v>
      </c>
      <c r="D400" s="73" t="s">
        <v>768</v>
      </c>
      <c r="E400" s="74" t="s">
        <v>769</v>
      </c>
      <c r="F400" s="73" t="s">
        <v>770</v>
      </c>
      <c r="G400" s="73" t="s">
        <v>32</v>
      </c>
      <c r="H400" s="75">
        <v>13300</v>
      </c>
      <c r="I400" s="75">
        <v>3000</v>
      </c>
      <c r="J400" s="76" t="s">
        <v>2311</v>
      </c>
      <c r="K400" s="92" t="s">
        <v>1887</v>
      </c>
      <c r="L400" s="91"/>
      <c r="M400" s="52" t="b">
        <f t="shared" si="157"/>
        <v>0</v>
      </c>
      <c r="N400" s="52"/>
      <c r="O400" s="52"/>
    </row>
    <row r="401" spans="2:16" x14ac:dyDescent="0.3">
      <c r="B401" s="67">
        <v>399</v>
      </c>
      <c r="C401" s="68" t="s">
        <v>1400</v>
      </c>
      <c r="D401" s="77" t="s">
        <v>1401</v>
      </c>
      <c r="E401" s="69" t="s">
        <v>1402</v>
      </c>
      <c r="F401" s="68" t="s">
        <v>894</v>
      </c>
      <c r="G401" s="68" t="s">
        <v>32</v>
      </c>
      <c r="H401" s="70">
        <v>2400</v>
      </c>
      <c r="I401" s="70">
        <v>2400</v>
      </c>
      <c r="J401" s="71" t="s">
        <v>2187</v>
      </c>
      <c r="K401" s="62">
        <v>4</v>
      </c>
      <c r="L401" s="91"/>
      <c r="M401" s="52" t="b">
        <f t="shared" si="157"/>
        <v>0</v>
      </c>
      <c r="N401" s="52"/>
      <c r="O401" s="52"/>
    </row>
    <row r="402" spans="2:16" x14ac:dyDescent="0.3">
      <c r="B402" s="72">
        <v>400</v>
      </c>
      <c r="C402" s="73" t="s">
        <v>1403</v>
      </c>
      <c r="D402" s="73" t="s">
        <v>1404</v>
      </c>
      <c r="E402" s="74" t="s">
        <v>1405</v>
      </c>
      <c r="F402" s="73" t="s">
        <v>1406</v>
      </c>
      <c r="G402" s="73" t="s">
        <v>32</v>
      </c>
      <c r="H402" s="75">
        <v>19555</v>
      </c>
      <c r="I402" s="75">
        <v>19555</v>
      </c>
      <c r="J402" s="76" t="s">
        <v>2188</v>
      </c>
      <c r="K402" s="62">
        <v>2</v>
      </c>
      <c r="L402" s="54">
        <v>17155</v>
      </c>
      <c r="M402" s="52" t="b">
        <f t="shared" si="157"/>
        <v>1</v>
      </c>
      <c r="N402" s="101">
        <f t="shared" ref="N402" si="161">L402</f>
        <v>17155</v>
      </c>
      <c r="O402" s="99"/>
      <c r="P402" s="100" t="b">
        <f>IF(ISBLANK(O402),L402=N402,N402*O402=L402)</f>
        <v>1</v>
      </c>
    </row>
    <row r="403" spans="2:16" x14ac:dyDescent="0.3">
      <c r="B403" s="67">
        <v>401</v>
      </c>
      <c r="C403" s="68" t="s">
        <v>1407</v>
      </c>
      <c r="D403" s="68" t="s">
        <v>1408</v>
      </c>
      <c r="E403" s="69" t="s">
        <v>1409</v>
      </c>
      <c r="F403" s="68" t="s">
        <v>106</v>
      </c>
      <c r="G403" s="68" t="s">
        <v>450</v>
      </c>
      <c r="H403" s="70">
        <v>8551</v>
      </c>
      <c r="I403" s="70">
        <v>8551</v>
      </c>
      <c r="J403" s="71" t="s">
        <v>2189</v>
      </c>
      <c r="K403" s="61">
        <v>1</v>
      </c>
      <c r="L403" s="91"/>
      <c r="M403" s="52" t="b">
        <f t="shared" si="157"/>
        <v>0</v>
      </c>
      <c r="N403" s="52"/>
      <c r="O403" s="52"/>
    </row>
    <row r="404" spans="2:16" x14ac:dyDescent="0.3">
      <c r="B404" s="72">
        <v>402</v>
      </c>
      <c r="C404" s="73" t="s">
        <v>1410</v>
      </c>
      <c r="D404" s="73" t="s">
        <v>1411</v>
      </c>
      <c r="E404" s="74" t="s">
        <v>1412</v>
      </c>
      <c r="F404" s="73" t="s">
        <v>106</v>
      </c>
      <c r="G404" s="73" t="s">
        <v>450</v>
      </c>
      <c r="H404" s="75">
        <v>8551</v>
      </c>
      <c r="I404" s="75">
        <v>8551</v>
      </c>
      <c r="J404" s="76" t="s">
        <v>2170</v>
      </c>
      <c r="K404" s="61">
        <v>1</v>
      </c>
      <c r="L404" s="91"/>
      <c r="M404" s="52" t="b">
        <f t="shared" si="157"/>
        <v>0</v>
      </c>
      <c r="N404" s="52"/>
      <c r="O404" s="52"/>
    </row>
    <row r="405" spans="2:16" x14ac:dyDescent="0.3">
      <c r="B405" s="67">
        <v>403</v>
      </c>
      <c r="C405" s="68" t="s">
        <v>921</v>
      </c>
      <c r="D405" s="68" t="s">
        <v>1413</v>
      </c>
      <c r="E405" s="69" t="s">
        <v>1414</v>
      </c>
      <c r="F405" s="68" t="s">
        <v>1415</v>
      </c>
      <c r="G405" s="68" t="s">
        <v>32</v>
      </c>
      <c r="H405" s="70">
        <v>17155</v>
      </c>
      <c r="I405" s="70">
        <v>17155</v>
      </c>
      <c r="J405" s="71" t="s">
        <v>2190</v>
      </c>
      <c r="K405" s="62">
        <v>5</v>
      </c>
      <c r="L405" s="54">
        <v>17155</v>
      </c>
      <c r="M405" s="52" t="b">
        <f t="shared" si="157"/>
        <v>1</v>
      </c>
      <c r="N405" s="101">
        <f t="shared" ref="N405:N406" si="162">L405</f>
        <v>17155</v>
      </c>
      <c r="O405" s="99"/>
      <c r="P405" s="100" t="b">
        <f t="shared" ref="P405:P406" si="163">IF(ISBLANK(O405),L405=N405,N405*O405=L405)</f>
        <v>1</v>
      </c>
    </row>
    <row r="406" spans="2:16" x14ac:dyDescent="0.3">
      <c r="B406" s="72">
        <v>404</v>
      </c>
      <c r="C406" s="73" t="s">
        <v>1416</v>
      </c>
      <c r="D406" s="73" t="s">
        <v>1417</v>
      </c>
      <c r="E406" s="74" t="s">
        <v>1418</v>
      </c>
      <c r="F406" s="73" t="s">
        <v>1419</v>
      </c>
      <c r="G406" s="73" t="s">
        <v>178</v>
      </c>
      <c r="H406" s="75">
        <v>19555</v>
      </c>
      <c r="I406" s="75">
        <v>19555</v>
      </c>
      <c r="J406" s="76" t="s">
        <v>2191</v>
      </c>
      <c r="K406" s="62">
        <v>3</v>
      </c>
      <c r="L406" s="54">
        <v>17155</v>
      </c>
      <c r="M406" s="52" t="b">
        <f t="shared" si="157"/>
        <v>1</v>
      </c>
      <c r="N406" s="101">
        <f t="shared" si="162"/>
        <v>17155</v>
      </c>
      <c r="O406" s="99"/>
      <c r="P406" s="100" t="b">
        <f t="shared" si="163"/>
        <v>1</v>
      </c>
    </row>
    <row r="407" spans="2:16" x14ac:dyDescent="0.3">
      <c r="B407" s="67">
        <v>405</v>
      </c>
      <c r="C407" s="68" t="s">
        <v>1420</v>
      </c>
      <c r="D407" s="68" t="s">
        <v>1421</v>
      </c>
      <c r="E407" s="69" t="s">
        <v>1422</v>
      </c>
      <c r="F407" s="68" t="s">
        <v>509</v>
      </c>
      <c r="G407" s="68" t="s">
        <v>178</v>
      </c>
      <c r="H407" s="70">
        <v>8551</v>
      </c>
      <c r="I407" s="70">
        <v>8551</v>
      </c>
      <c r="J407" s="71" t="s">
        <v>2312</v>
      </c>
      <c r="K407" s="62">
        <v>1</v>
      </c>
      <c r="L407" s="91"/>
      <c r="M407" s="52" t="b">
        <f t="shared" si="157"/>
        <v>0</v>
      </c>
      <c r="N407" s="52"/>
      <c r="O407" s="52"/>
    </row>
    <row r="408" spans="2:16" x14ac:dyDescent="0.3">
      <c r="B408" s="72">
        <v>406</v>
      </c>
      <c r="C408" s="73" t="s">
        <v>1423</v>
      </c>
      <c r="D408" s="73" t="s">
        <v>689</v>
      </c>
      <c r="E408" s="74" t="s">
        <v>1424</v>
      </c>
      <c r="F408" s="73" t="s">
        <v>1425</v>
      </c>
      <c r="G408" s="73" t="s">
        <v>450</v>
      </c>
      <c r="H408" s="75">
        <v>17155</v>
      </c>
      <c r="I408" s="75">
        <v>17155</v>
      </c>
      <c r="J408" s="76" t="s">
        <v>1958</v>
      </c>
      <c r="K408" s="62">
        <v>2</v>
      </c>
      <c r="L408" s="54">
        <v>17155</v>
      </c>
      <c r="M408" s="52" t="b">
        <f t="shared" si="157"/>
        <v>1</v>
      </c>
      <c r="N408" s="101">
        <f t="shared" ref="N408:N411" si="164">L408</f>
        <v>17155</v>
      </c>
      <c r="O408" s="99"/>
      <c r="P408" s="100" t="b">
        <f t="shared" ref="P408:P411" si="165">IF(ISBLANK(O408),L408=N408,N408*O408=L408)</f>
        <v>1</v>
      </c>
    </row>
    <row r="409" spans="2:16" x14ac:dyDescent="0.3">
      <c r="B409" s="67">
        <v>407</v>
      </c>
      <c r="C409" s="68" t="s">
        <v>778</v>
      </c>
      <c r="D409" s="68" t="s">
        <v>779</v>
      </c>
      <c r="E409" s="69" t="s">
        <v>780</v>
      </c>
      <c r="F409" s="68" t="s">
        <v>1426</v>
      </c>
      <c r="G409" s="68" t="s">
        <v>450</v>
      </c>
      <c r="H409" s="70">
        <v>18355</v>
      </c>
      <c r="I409" s="70">
        <v>18355</v>
      </c>
      <c r="J409" s="71" t="s">
        <v>2192</v>
      </c>
      <c r="K409" s="62">
        <v>3</v>
      </c>
      <c r="L409" s="54">
        <v>17155</v>
      </c>
      <c r="M409" s="52" t="b">
        <f t="shared" si="157"/>
        <v>1</v>
      </c>
      <c r="N409" s="101">
        <f t="shared" si="164"/>
        <v>17155</v>
      </c>
      <c r="O409" s="99"/>
      <c r="P409" s="100" t="b">
        <f t="shared" si="165"/>
        <v>1</v>
      </c>
    </row>
    <row r="410" spans="2:16" x14ac:dyDescent="0.3">
      <c r="B410" s="72">
        <v>408</v>
      </c>
      <c r="C410" s="73" t="s">
        <v>1427</v>
      </c>
      <c r="D410" s="73" t="s">
        <v>1428</v>
      </c>
      <c r="E410" s="74" t="s">
        <v>1429</v>
      </c>
      <c r="F410" s="73" t="s">
        <v>1430</v>
      </c>
      <c r="G410" s="73" t="s">
        <v>178</v>
      </c>
      <c r="H410" s="75">
        <v>17155</v>
      </c>
      <c r="I410" s="75">
        <v>17155</v>
      </c>
      <c r="J410" s="76" t="s">
        <v>1958</v>
      </c>
      <c r="K410" s="62">
        <v>4</v>
      </c>
      <c r="L410" s="54">
        <v>17155</v>
      </c>
      <c r="M410" s="52" t="b">
        <f t="shared" si="157"/>
        <v>1</v>
      </c>
      <c r="N410" s="101">
        <f t="shared" si="164"/>
        <v>17155</v>
      </c>
      <c r="O410" s="99"/>
      <c r="P410" s="100" t="b">
        <f t="shared" si="165"/>
        <v>1</v>
      </c>
    </row>
    <row r="411" spans="2:16" x14ac:dyDescent="0.3">
      <c r="B411" s="67">
        <v>409</v>
      </c>
      <c r="C411" s="68" t="s">
        <v>1431</v>
      </c>
      <c r="D411" s="68" t="s">
        <v>1432</v>
      </c>
      <c r="E411" s="69" t="s">
        <v>1433</v>
      </c>
      <c r="F411" s="68" t="s">
        <v>87</v>
      </c>
      <c r="G411" s="68" t="s">
        <v>450</v>
      </c>
      <c r="H411" s="70">
        <v>17155</v>
      </c>
      <c r="I411" s="70">
        <v>17155</v>
      </c>
      <c r="J411" s="71" t="s">
        <v>1937</v>
      </c>
      <c r="K411" s="61">
        <v>2</v>
      </c>
      <c r="L411" s="54">
        <v>17155</v>
      </c>
      <c r="M411" s="52" t="b">
        <f t="shared" si="157"/>
        <v>1</v>
      </c>
      <c r="N411" s="101">
        <f t="shared" si="164"/>
        <v>17155</v>
      </c>
      <c r="O411" s="99"/>
      <c r="P411" s="100" t="b">
        <f t="shared" si="165"/>
        <v>1</v>
      </c>
    </row>
    <row r="412" spans="2:16" x14ac:dyDescent="0.3">
      <c r="B412" s="72">
        <v>410</v>
      </c>
      <c r="C412" s="73" t="s">
        <v>1434</v>
      </c>
      <c r="D412" s="73" t="s">
        <v>1435</v>
      </c>
      <c r="E412" s="74" t="s">
        <v>1436</v>
      </c>
      <c r="F412" s="73" t="s">
        <v>1437</v>
      </c>
      <c r="G412" s="73" t="s">
        <v>178</v>
      </c>
      <c r="H412" s="75">
        <v>3353</v>
      </c>
      <c r="I412" s="75">
        <v>3353</v>
      </c>
      <c r="J412" s="76" t="s">
        <v>2193</v>
      </c>
      <c r="K412" s="62">
        <v>1</v>
      </c>
      <c r="L412" s="91"/>
      <c r="M412" s="52" t="b">
        <f t="shared" si="157"/>
        <v>0</v>
      </c>
      <c r="N412" s="52"/>
      <c r="O412" s="52"/>
    </row>
    <row r="413" spans="2:16" x14ac:dyDescent="0.3">
      <c r="B413" s="67">
        <v>411</v>
      </c>
      <c r="C413" s="68" t="s">
        <v>1438</v>
      </c>
      <c r="D413" s="68" t="s">
        <v>1439</v>
      </c>
      <c r="E413" s="69" t="s">
        <v>1440</v>
      </c>
      <c r="F413" s="68" t="s">
        <v>1441</v>
      </c>
      <c r="G413" s="68" t="s">
        <v>32</v>
      </c>
      <c r="H413" s="70">
        <v>17155</v>
      </c>
      <c r="I413" s="70">
        <v>17155</v>
      </c>
      <c r="J413" s="71" t="s">
        <v>2194</v>
      </c>
      <c r="K413" s="62">
        <v>1</v>
      </c>
      <c r="L413" s="54">
        <v>17155</v>
      </c>
      <c r="M413" s="52" t="b">
        <f t="shared" si="157"/>
        <v>1</v>
      </c>
      <c r="N413" s="101">
        <f t="shared" ref="N413:N416" si="166">L413</f>
        <v>17155</v>
      </c>
      <c r="O413" s="99"/>
      <c r="P413" s="100" t="b">
        <f t="shared" ref="P413:P420" si="167">IF(ISBLANK(O413),L413=N413,N413*O413=L413)</f>
        <v>1</v>
      </c>
    </row>
    <row r="414" spans="2:16" x14ac:dyDescent="0.3">
      <c r="B414" s="72">
        <v>412</v>
      </c>
      <c r="C414" s="73" t="s">
        <v>1442</v>
      </c>
      <c r="D414" s="73" t="s">
        <v>1443</v>
      </c>
      <c r="E414" s="74" t="s">
        <v>1444</v>
      </c>
      <c r="F414" s="73" t="s">
        <v>1445</v>
      </c>
      <c r="G414" s="73" t="s">
        <v>178</v>
      </c>
      <c r="H414" s="75">
        <v>17155</v>
      </c>
      <c r="I414" s="75">
        <v>17155</v>
      </c>
      <c r="J414" s="76" t="s">
        <v>2195</v>
      </c>
      <c r="K414" s="62">
        <v>3</v>
      </c>
      <c r="L414" s="54">
        <v>17155</v>
      </c>
      <c r="M414" s="52" t="b">
        <f t="shared" si="157"/>
        <v>1</v>
      </c>
      <c r="N414" s="101">
        <f t="shared" si="166"/>
        <v>17155</v>
      </c>
      <c r="O414" s="99"/>
      <c r="P414" s="100" t="b">
        <f t="shared" si="167"/>
        <v>1</v>
      </c>
    </row>
    <row r="415" spans="2:16" x14ac:dyDescent="0.3">
      <c r="B415" s="67">
        <v>413</v>
      </c>
      <c r="C415" s="68" t="s">
        <v>1446</v>
      </c>
      <c r="D415" s="68" t="s">
        <v>1447</v>
      </c>
      <c r="E415" s="69" t="s">
        <v>1448</v>
      </c>
      <c r="F415" s="68" t="s">
        <v>766</v>
      </c>
      <c r="G415" s="68" t="s">
        <v>32</v>
      </c>
      <c r="H415" s="70">
        <v>17155</v>
      </c>
      <c r="I415" s="70">
        <v>17155</v>
      </c>
      <c r="J415" s="71" t="s">
        <v>2196</v>
      </c>
      <c r="K415" s="61">
        <v>3</v>
      </c>
      <c r="L415" s="54">
        <v>17155</v>
      </c>
      <c r="M415" s="52" t="b">
        <f t="shared" si="157"/>
        <v>1</v>
      </c>
      <c r="N415" s="101">
        <f t="shared" si="166"/>
        <v>17155</v>
      </c>
      <c r="O415" s="99"/>
      <c r="P415" s="100" t="b">
        <f t="shared" si="167"/>
        <v>1</v>
      </c>
    </row>
    <row r="416" spans="2:16" x14ac:dyDescent="0.3">
      <c r="B416" s="72">
        <v>414</v>
      </c>
      <c r="C416" s="73" t="s">
        <v>1449</v>
      </c>
      <c r="D416" s="73" t="s">
        <v>1450</v>
      </c>
      <c r="E416" s="74" t="s">
        <v>1451</v>
      </c>
      <c r="F416" s="73" t="s">
        <v>1452</v>
      </c>
      <c r="G416" s="73" t="s">
        <v>178</v>
      </c>
      <c r="H416" s="75">
        <v>17155</v>
      </c>
      <c r="I416" s="75">
        <v>17155</v>
      </c>
      <c r="J416" s="76" t="s">
        <v>1923</v>
      </c>
      <c r="K416" s="62">
        <v>3</v>
      </c>
      <c r="L416" s="54">
        <v>17155</v>
      </c>
      <c r="M416" s="52" t="b">
        <f t="shared" si="157"/>
        <v>1</v>
      </c>
      <c r="N416" s="101">
        <f t="shared" si="166"/>
        <v>17155</v>
      </c>
      <c r="O416" s="99"/>
      <c r="P416" s="100" t="b">
        <f t="shared" si="167"/>
        <v>1</v>
      </c>
    </row>
    <row r="417" spans="2:16" x14ac:dyDescent="0.3">
      <c r="B417" s="67">
        <v>415</v>
      </c>
      <c r="C417" s="68" t="s">
        <v>1453</v>
      </c>
      <c r="D417" s="68" t="s">
        <v>1454</v>
      </c>
      <c r="E417" s="69" t="s">
        <v>1455</v>
      </c>
      <c r="F417" s="68" t="s">
        <v>1456</v>
      </c>
      <c r="G417" s="68" t="s">
        <v>178</v>
      </c>
      <c r="H417" s="70">
        <v>17155</v>
      </c>
      <c r="I417" s="70">
        <v>12008.5</v>
      </c>
      <c r="J417" s="71" t="s">
        <v>2197</v>
      </c>
      <c r="K417" s="62">
        <v>3</v>
      </c>
      <c r="L417" s="54">
        <v>12008.5</v>
      </c>
      <c r="M417" s="52" t="b">
        <f t="shared" si="157"/>
        <v>1</v>
      </c>
      <c r="N417" s="98">
        <v>17155</v>
      </c>
      <c r="O417" s="99">
        <v>0.7</v>
      </c>
      <c r="P417" s="100" t="b">
        <f t="shared" si="167"/>
        <v>1</v>
      </c>
    </row>
    <row r="418" spans="2:16" x14ac:dyDescent="0.3">
      <c r="B418" s="72">
        <v>416</v>
      </c>
      <c r="C418" s="73" t="s">
        <v>1457</v>
      </c>
      <c r="D418" s="73" t="s">
        <v>1458</v>
      </c>
      <c r="E418" s="74" t="s">
        <v>1459</v>
      </c>
      <c r="F418" s="73" t="s">
        <v>1460</v>
      </c>
      <c r="G418" s="73" t="s">
        <v>178</v>
      </c>
      <c r="H418" s="75">
        <v>17155</v>
      </c>
      <c r="I418" s="75">
        <v>17155</v>
      </c>
      <c r="J418" s="76" t="s">
        <v>1937</v>
      </c>
      <c r="K418" s="62">
        <v>3</v>
      </c>
      <c r="L418" s="54">
        <v>17155</v>
      </c>
      <c r="M418" s="52" t="b">
        <f t="shared" si="157"/>
        <v>1</v>
      </c>
      <c r="N418" s="101">
        <f t="shared" ref="N418:N420" si="168">L418</f>
        <v>17155</v>
      </c>
      <c r="O418" s="99"/>
      <c r="P418" s="100" t="b">
        <f t="shared" si="167"/>
        <v>1</v>
      </c>
    </row>
    <row r="419" spans="2:16" x14ac:dyDescent="0.3">
      <c r="B419" s="67">
        <v>417</v>
      </c>
      <c r="C419" s="68" t="s">
        <v>872</v>
      </c>
      <c r="D419" s="68" t="s">
        <v>1461</v>
      </c>
      <c r="E419" s="69" t="s">
        <v>874</v>
      </c>
      <c r="F419" s="68" t="s">
        <v>1462</v>
      </c>
      <c r="G419" s="68" t="s">
        <v>178</v>
      </c>
      <c r="H419" s="70">
        <v>17155</v>
      </c>
      <c r="I419" s="70">
        <v>17155</v>
      </c>
      <c r="J419" s="71" t="s">
        <v>2313</v>
      </c>
      <c r="K419" s="61">
        <v>1</v>
      </c>
      <c r="L419" s="54">
        <v>17155</v>
      </c>
      <c r="M419" s="52" t="b">
        <f t="shared" si="157"/>
        <v>1</v>
      </c>
      <c r="N419" s="101">
        <f t="shared" si="168"/>
        <v>17155</v>
      </c>
      <c r="O419" s="99"/>
      <c r="P419" s="100" t="b">
        <f t="shared" si="167"/>
        <v>1</v>
      </c>
    </row>
    <row r="420" spans="2:16" x14ac:dyDescent="0.3">
      <c r="B420" s="72">
        <v>418</v>
      </c>
      <c r="C420" s="73" t="s">
        <v>1463</v>
      </c>
      <c r="D420" s="78" t="s">
        <v>1464</v>
      </c>
      <c r="E420" s="74" t="s">
        <v>1465</v>
      </c>
      <c r="F420" s="73" t="s">
        <v>1466</v>
      </c>
      <c r="G420" s="73" t="s">
        <v>450</v>
      </c>
      <c r="H420" s="75">
        <v>11992</v>
      </c>
      <c r="I420" s="75">
        <v>11992</v>
      </c>
      <c r="J420" s="76" t="s">
        <v>2198</v>
      </c>
      <c r="K420" s="61">
        <v>1</v>
      </c>
      <c r="L420" s="54">
        <v>11992</v>
      </c>
      <c r="M420" s="52" t="b">
        <f t="shared" si="157"/>
        <v>1</v>
      </c>
      <c r="N420" s="101">
        <f t="shared" si="168"/>
        <v>11992</v>
      </c>
      <c r="O420" s="99"/>
      <c r="P420" s="100" t="b">
        <f t="shared" si="167"/>
        <v>1</v>
      </c>
    </row>
    <row r="421" spans="2:16" x14ac:dyDescent="0.3">
      <c r="B421" s="67">
        <v>419</v>
      </c>
      <c r="C421" s="68" t="s">
        <v>1467</v>
      </c>
      <c r="D421" s="68" t="s">
        <v>1468</v>
      </c>
      <c r="E421" s="69" t="s">
        <v>1469</v>
      </c>
      <c r="F421" s="68" t="s">
        <v>1470</v>
      </c>
      <c r="G421" s="68" t="s">
        <v>32</v>
      </c>
      <c r="H421" s="70">
        <v>2400</v>
      </c>
      <c r="I421" s="70">
        <v>2400</v>
      </c>
      <c r="J421" s="71" t="s">
        <v>2050</v>
      </c>
      <c r="K421" s="61">
        <v>2</v>
      </c>
      <c r="L421" s="91"/>
      <c r="M421" s="52" t="b">
        <f t="shared" si="157"/>
        <v>0</v>
      </c>
      <c r="N421" s="52"/>
      <c r="O421" s="52"/>
    </row>
    <row r="422" spans="2:16" x14ac:dyDescent="0.3">
      <c r="B422" s="72">
        <v>420</v>
      </c>
      <c r="C422" s="73" t="s">
        <v>1471</v>
      </c>
      <c r="D422" s="73" t="s">
        <v>1472</v>
      </c>
      <c r="E422" s="74" t="s">
        <v>1473</v>
      </c>
      <c r="F422" s="73" t="s">
        <v>99</v>
      </c>
      <c r="G422" s="73" t="s">
        <v>178</v>
      </c>
      <c r="H422" s="75">
        <v>19555</v>
      </c>
      <c r="I422" s="75">
        <v>19555</v>
      </c>
      <c r="J422" s="76" t="s">
        <v>2199</v>
      </c>
      <c r="K422" s="61">
        <v>1</v>
      </c>
      <c r="L422" s="54">
        <v>17155</v>
      </c>
      <c r="M422" s="52" t="b">
        <f t="shared" si="157"/>
        <v>1</v>
      </c>
      <c r="N422" s="101">
        <f t="shared" ref="N422:N424" si="169">L422</f>
        <v>17155</v>
      </c>
      <c r="O422" s="99"/>
      <c r="P422" s="100" t="b">
        <f t="shared" ref="P422:P424" si="170">IF(ISBLANK(O422),L422=N422,N422*O422=L422)</f>
        <v>1</v>
      </c>
    </row>
    <row r="423" spans="2:16" x14ac:dyDescent="0.3">
      <c r="B423" s="67">
        <v>421</v>
      </c>
      <c r="C423" s="68" t="s">
        <v>1474</v>
      </c>
      <c r="D423" s="68" t="s">
        <v>1475</v>
      </c>
      <c r="E423" s="69" t="s">
        <v>1476</v>
      </c>
      <c r="F423" s="68" t="s">
        <v>91</v>
      </c>
      <c r="G423" s="68" t="s">
        <v>450</v>
      </c>
      <c r="H423" s="70">
        <v>17155</v>
      </c>
      <c r="I423" s="70">
        <v>17155</v>
      </c>
      <c r="J423" s="71" t="s">
        <v>2314</v>
      </c>
      <c r="K423" s="61">
        <v>2</v>
      </c>
      <c r="L423" s="54">
        <v>17155</v>
      </c>
      <c r="M423" s="52" t="b">
        <f t="shared" si="157"/>
        <v>1</v>
      </c>
      <c r="N423" s="101">
        <f t="shared" si="169"/>
        <v>17155</v>
      </c>
      <c r="O423" s="99"/>
      <c r="P423" s="100" t="b">
        <f t="shared" si="170"/>
        <v>1</v>
      </c>
    </row>
    <row r="424" spans="2:16" x14ac:dyDescent="0.3">
      <c r="B424" s="72">
        <v>422</v>
      </c>
      <c r="C424" s="73" t="s">
        <v>1477</v>
      </c>
      <c r="D424" s="73" t="s">
        <v>1478</v>
      </c>
      <c r="E424" s="74" t="s">
        <v>1479</v>
      </c>
      <c r="F424" s="73" t="s">
        <v>1480</v>
      </c>
      <c r="G424" s="73" t="s">
        <v>450</v>
      </c>
      <c r="H424" s="75">
        <v>11992</v>
      </c>
      <c r="I424" s="75">
        <v>11992</v>
      </c>
      <c r="J424" s="76" t="s">
        <v>2200</v>
      </c>
      <c r="K424" s="61">
        <v>2</v>
      </c>
      <c r="L424" s="54">
        <v>11992</v>
      </c>
      <c r="M424" s="52" t="b">
        <f t="shared" si="157"/>
        <v>1</v>
      </c>
      <c r="N424" s="101">
        <f t="shared" si="169"/>
        <v>11992</v>
      </c>
      <c r="O424" s="99"/>
      <c r="P424" s="100" t="b">
        <f t="shared" si="170"/>
        <v>1</v>
      </c>
    </row>
    <row r="425" spans="2:16" x14ac:dyDescent="0.3">
      <c r="B425" s="67">
        <v>423</v>
      </c>
      <c r="C425" s="68" t="s">
        <v>1481</v>
      </c>
      <c r="D425" s="68" t="s">
        <v>1482</v>
      </c>
      <c r="E425" s="69" t="s">
        <v>1483</v>
      </c>
      <c r="F425" s="68" t="s">
        <v>1484</v>
      </c>
      <c r="G425" s="68" t="s">
        <v>32</v>
      </c>
      <c r="H425" s="70">
        <v>3016</v>
      </c>
      <c r="I425" s="70">
        <v>3016</v>
      </c>
      <c r="J425" s="71" t="s">
        <v>2201</v>
      </c>
      <c r="K425" s="61">
        <v>2</v>
      </c>
      <c r="L425" s="91"/>
      <c r="M425" s="52" t="b">
        <f t="shared" si="157"/>
        <v>0</v>
      </c>
      <c r="N425" s="52"/>
      <c r="O425" s="52"/>
    </row>
    <row r="426" spans="2:16" x14ac:dyDescent="0.3">
      <c r="B426" s="72">
        <v>424</v>
      </c>
      <c r="C426" s="73" t="s">
        <v>1485</v>
      </c>
      <c r="D426" s="73" t="s">
        <v>1486</v>
      </c>
      <c r="E426" s="74" t="s">
        <v>1487</v>
      </c>
      <c r="F426" s="73" t="s">
        <v>1116</v>
      </c>
      <c r="G426" s="73" t="s">
        <v>450</v>
      </c>
      <c r="H426" s="75">
        <v>11992</v>
      </c>
      <c r="I426" s="75">
        <v>11992</v>
      </c>
      <c r="J426" s="76" t="s">
        <v>1958</v>
      </c>
      <c r="K426" s="61">
        <v>1</v>
      </c>
      <c r="L426" s="54">
        <v>11992</v>
      </c>
      <c r="M426" s="52" t="b">
        <f t="shared" si="157"/>
        <v>1</v>
      </c>
      <c r="N426" s="101">
        <f t="shared" ref="N426:N427" si="171">L426</f>
        <v>11992</v>
      </c>
      <c r="O426" s="99"/>
      <c r="P426" s="100" t="b">
        <f t="shared" ref="P426:P427" si="172">IF(ISBLANK(O426),L426=N426,N426*O426=L426)</f>
        <v>1</v>
      </c>
    </row>
    <row r="427" spans="2:16" x14ac:dyDescent="0.3">
      <c r="B427" s="67">
        <v>425</v>
      </c>
      <c r="C427" s="68" t="s">
        <v>1488</v>
      </c>
      <c r="D427" s="68" t="s">
        <v>1489</v>
      </c>
      <c r="E427" s="69" t="s">
        <v>1490</v>
      </c>
      <c r="F427" s="68" t="s">
        <v>1491</v>
      </c>
      <c r="G427" s="68" t="s">
        <v>32</v>
      </c>
      <c r="H427" s="70">
        <v>17155</v>
      </c>
      <c r="I427" s="70">
        <v>17155</v>
      </c>
      <c r="J427" s="71" t="s">
        <v>2315</v>
      </c>
      <c r="K427" s="62">
        <v>2</v>
      </c>
      <c r="L427" s="54">
        <v>17155</v>
      </c>
      <c r="M427" s="52" t="b">
        <f t="shared" si="157"/>
        <v>1</v>
      </c>
      <c r="N427" s="101">
        <f t="shared" si="171"/>
        <v>17155</v>
      </c>
      <c r="O427" s="99"/>
      <c r="P427" s="100" t="b">
        <f t="shared" si="172"/>
        <v>1</v>
      </c>
    </row>
    <row r="428" spans="2:16" x14ac:dyDescent="0.3">
      <c r="B428" s="72">
        <v>426</v>
      </c>
      <c r="C428" s="73" t="s">
        <v>1492</v>
      </c>
      <c r="D428" s="73" t="s">
        <v>1493</v>
      </c>
      <c r="E428" s="74" t="s">
        <v>1494</v>
      </c>
      <c r="F428" s="73" t="s">
        <v>99</v>
      </c>
      <c r="G428" s="73" t="s">
        <v>32</v>
      </c>
      <c r="H428" s="75">
        <v>8551</v>
      </c>
      <c r="I428" s="75">
        <v>8551</v>
      </c>
      <c r="J428" s="76" t="s">
        <v>2202</v>
      </c>
      <c r="K428" s="61">
        <v>1</v>
      </c>
      <c r="L428" s="91"/>
      <c r="M428" s="52" t="b">
        <f t="shared" si="157"/>
        <v>0</v>
      </c>
      <c r="N428" s="52"/>
      <c r="O428" s="52"/>
    </row>
    <row r="429" spans="2:16" x14ac:dyDescent="0.3">
      <c r="B429" s="67">
        <v>427</v>
      </c>
      <c r="C429" s="68" t="s">
        <v>1495</v>
      </c>
      <c r="D429" s="68" t="s">
        <v>1496</v>
      </c>
      <c r="E429" s="69" t="s">
        <v>1497</v>
      </c>
      <c r="F429" s="68" t="s">
        <v>1498</v>
      </c>
      <c r="G429" s="68" t="s">
        <v>32</v>
      </c>
      <c r="H429" s="70">
        <v>1680</v>
      </c>
      <c r="I429" s="70">
        <v>1680</v>
      </c>
      <c r="J429" s="71" t="s">
        <v>2203</v>
      </c>
      <c r="K429" s="62">
        <v>3</v>
      </c>
      <c r="L429" s="91"/>
      <c r="M429" s="52" t="b">
        <f t="shared" si="157"/>
        <v>0</v>
      </c>
      <c r="N429" s="52"/>
      <c r="O429" s="52"/>
    </row>
    <row r="430" spans="2:16" x14ac:dyDescent="0.3">
      <c r="B430" s="72">
        <v>428</v>
      </c>
      <c r="C430" s="73" t="s">
        <v>1499</v>
      </c>
      <c r="D430" s="73" t="s">
        <v>1489</v>
      </c>
      <c r="E430" s="74" t="s">
        <v>1500</v>
      </c>
      <c r="F430" s="73" t="s">
        <v>1501</v>
      </c>
      <c r="G430" s="73" t="s">
        <v>32</v>
      </c>
      <c r="H430" s="75">
        <v>11992</v>
      </c>
      <c r="I430" s="75">
        <v>11992</v>
      </c>
      <c r="J430" s="76" t="s">
        <v>2204</v>
      </c>
      <c r="K430" s="61">
        <v>2</v>
      </c>
      <c r="L430" s="54">
        <v>11992</v>
      </c>
      <c r="M430" s="52" t="b">
        <f t="shared" si="157"/>
        <v>1</v>
      </c>
      <c r="N430" s="101">
        <f t="shared" ref="N430" si="173">L430</f>
        <v>11992</v>
      </c>
      <c r="O430" s="99"/>
      <c r="P430" s="100" t="b">
        <f>IF(ISBLANK(O430),L430=N430,N430*O430=L430)</f>
        <v>1</v>
      </c>
    </row>
    <row r="431" spans="2:16" x14ac:dyDescent="0.3">
      <c r="B431" s="67">
        <v>429</v>
      </c>
      <c r="C431" s="68" t="s">
        <v>1502</v>
      </c>
      <c r="D431" s="68" t="s">
        <v>163</v>
      </c>
      <c r="E431" s="69" t="s">
        <v>164</v>
      </c>
      <c r="F431" s="68" t="s">
        <v>1503</v>
      </c>
      <c r="G431" s="68" t="s">
        <v>178</v>
      </c>
      <c r="H431" s="70">
        <v>2400</v>
      </c>
      <c r="I431" s="70">
        <v>2400</v>
      </c>
      <c r="J431" s="71" t="s">
        <v>2205</v>
      </c>
      <c r="K431" s="62">
        <v>4</v>
      </c>
      <c r="L431" s="91"/>
      <c r="M431" s="52" t="b">
        <f t="shared" si="157"/>
        <v>0</v>
      </c>
      <c r="N431" s="52"/>
      <c r="O431" s="52"/>
    </row>
    <row r="432" spans="2:16" x14ac:dyDescent="0.3">
      <c r="B432" s="72">
        <v>430</v>
      </c>
      <c r="C432" s="73" t="s">
        <v>1504</v>
      </c>
      <c r="D432" s="78" t="s">
        <v>279</v>
      </c>
      <c r="E432" s="74" t="s">
        <v>577</v>
      </c>
      <c r="F432" s="73" t="s">
        <v>1505</v>
      </c>
      <c r="G432" s="73" t="s">
        <v>178</v>
      </c>
      <c r="H432" s="75">
        <v>17155</v>
      </c>
      <c r="I432" s="75">
        <v>17155</v>
      </c>
      <c r="J432" s="76" t="s">
        <v>2206</v>
      </c>
      <c r="K432" s="62">
        <v>2</v>
      </c>
      <c r="L432" s="54">
        <v>17155</v>
      </c>
      <c r="M432" s="52" t="b">
        <f t="shared" si="157"/>
        <v>1</v>
      </c>
      <c r="N432" s="101">
        <f t="shared" ref="N432:N433" si="174">L432</f>
        <v>17155</v>
      </c>
      <c r="O432" s="99"/>
      <c r="P432" s="100" t="b">
        <f t="shared" ref="P432:P433" si="175">IF(ISBLANK(O432),L432=N432,N432*O432=L432)</f>
        <v>1</v>
      </c>
    </row>
    <row r="433" spans="2:16" x14ac:dyDescent="0.3">
      <c r="B433" s="67">
        <v>431</v>
      </c>
      <c r="C433" s="68" t="s">
        <v>1506</v>
      </c>
      <c r="D433" s="68" t="s">
        <v>1507</v>
      </c>
      <c r="E433" s="69" t="s">
        <v>1508</v>
      </c>
      <c r="F433" s="68" t="s">
        <v>1509</v>
      </c>
      <c r="G433" s="68" t="s">
        <v>32</v>
      </c>
      <c r="H433" s="70">
        <v>19555</v>
      </c>
      <c r="I433" s="70">
        <v>19555</v>
      </c>
      <c r="J433" s="71" t="s">
        <v>2207</v>
      </c>
      <c r="K433" s="62">
        <v>5</v>
      </c>
      <c r="L433" s="54">
        <v>17155</v>
      </c>
      <c r="M433" s="52" t="b">
        <f t="shared" si="157"/>
        <v>1</v>
      </c>
      <c r="N433" s="101">
        <f t="shared" si="174"/>
        <v>17155</v>
      </c>
      <c r="O433" s="99"/>
      <c r="P433" s="100" t="b">
        <f t="shared" si="175"/>
        <v>1</v>
      </c>
    </row>
    <row r="434" spans="2:16" x14ac:dyDescent="0.3">
      <c r="B434" s="72">
        <v>432</v>
      </c>
      <c r="C434" s="73" t="s">
        <v>1510</v>
      </c>
      <c r="D434" s="73" t="s">
        <v>1511</v>
      </c>
      <c r="E434" s="74" t="s">
        <v>1512</v>
      </c>
      <c r="F434" s="73" t="s">
        <v>1513</v>
      </c>
      <c r="G434" s="73" t="s">
        <v>32</v>
      </c>
      <c r="H434" s="75">
        <v>2400</v>
      </c>
      <c r="I434" s="75">
        <v>2400</v>
      </c>
      <c r="J434" s="76" t="s">
        <v>1973</v>
      </c>
      <c r="K434" s="62">
        <v>3</v>
      </c>
      <c r="L434" s="91"/>
      <c r="M434" s="52" t="b">
        <f t="shared" si="157"/>
        <v>0</v>
      </c>
      <c r="N434" s="52"/>
      <c r="O434" s="52"/>
    </row>
    <row r="435" spans="2:16" x14ac:dyDescent="0.3">
      <c r="B435" s="67">
        <v>433</v>
      </c>
      <c r="C435" s="68" t="s">
        <v>1514</v>
      </c>
      <c r="D435" s="68" t="s">
        <v>1515</v>
      </c>
      <c r="E435" s="69" t="s">
        <v>1516</v>
      </c>
      <c r="F435" s="68" t="s">
        <v>1517</v>
      </c>
      <c r="G435" s="68" t="s">
        <v>1518</v>
      </c>
      <c r="H435" s="70" t="s">
        <v>1519</v>
      </c>
      <c r="I435" s="70" t="s">
        <v>1519</v>
      </c>
      <c r="J435" s="71" t="s">
        <v>2208</v>
      </c>
      <c r="K435" s="62">
        <v>3</v>
      </c>
      <c r="L435" s="91"/>
      <c r="M435" s="52" t="b">
        <f t="shared" si="157"/>
        <v>0</v>
      </c>
      <c r="N435" s="52"/>
      <c r="O435" s="52"/>
    </row>
    <row r="436" spans="2:16" x14ac:dyDescent="0.3">
      <c r="B436" s="72">
        <v>434</v>
      </c>
      <c r="C436" s="73" t="s">
        <v>1520</v>
      </c>
      <c r="D436" s="73" t="s">
        <v>1521</v>
      </c>
      <c r="E436" s="74" t="s">
        <v>1522</v>
      </c>
      <c r="F436" s="73" t="s">
        <v>1523</v>
      </c>
      <c r="G436" s="73" t="s">
        <v>32</v>
      </c>
      <c r="H436" s="75">
        <v>1680</v>
      </c>
      <c r="I436" s="75">
        <v>1680</v>
      </c>
      <c r="J436" s="76" t="s">
        <v>1949</v>
      </c>
      <c r="K436" s="62">
        <v>2</v>
      </c>
      <c r="L436" s="91"/>
      <c r="M436" s="52" t="b">
        <f t="shared" si="157"/>
        <v>0</v>
      </c>
      <c r="N436" s="52"/>
      <c r="O436" s="52"/>
    </row>
    <row r="437" spans="2:16" x14ac:dyDescent="0.3">
      <c r="B437" s="67">
        <v>435</v>
      </c>
      <c r="C437" s="68" t="s">
        <v>1524</v>
      </c>
      <c r="D437" s="68" t="s">
        <v>1525</v>
      </c>
      <c r="E437" s="69" t="s">
        <v>1526</v>
      </c>
      <c r="F437" s="68" t="s">
        <v>1527</v>
      </c>
      <c r="G437" s="68" t="s">
        <v>178</v>
      </c>
      <c r="H437" s="70">
        <v>17155</v>
      </c>
      <c r="I437" s="70">
        <v>17155</v>
      </c>
      <c r="J437" s="71" t="s">
        <v>2209</v>
      </c>
      <c r="K437" s="62">
        <v>4</v>
      </c>
      <c r="L437" s="54">
        <v>17155</v>
      </c>
      <c r="M437" s="52" t="b">
        <f t="shared" si="157"/>
        <v>1</v>
      </c>
      <c r="N437" s="101">
        <f t="shared" ref="N437" si="176">L437</f>
        <v>17155</v>
      </c>
      <c r="O437" s="99"/>
      <c r="P437" s="100" t="b">
        <f t="shared" ref="P437:P438" si="177">IF(ISBLANK(O437),L437=N437,N437*O437=L437)</f>
        <v>1</v>
      </c>
    </row>
    <row r="438" spans="2:16" x14ac:dyDescent="0.3">
      <c r="B438" s="72">
        <v>436</v>
      </c>
      <c r="C438" s="73" t="s">
        <v>1528</v>
      </c>
      <c r="D438" s="73" t="s">
        <v>1529</v>
      </c>
      <c r="E438" s="74" t="s">
        <v>1530</v>
      </c>
      <c r="F438" s="73" t="s">
        <v>1531</v>
      </c>
      <c r="G438" s="73" t="s">
        <v>32</v>
      </c>
      <c r="H438" s="75">
        <v>12008</v>
      </c>
      <c r="I438" s="75">
        <v>12008</v>
      </c>
      <c r="J438" s="76" t="s">
        <v>2210</v>
      </c>
      <c r="K438" s="62">
        <v>1</v>
      </c>
      <c r="L438" s="54">
        <v>12008.5</v>
      </c>
      <c r="M438" s="52" t="b">
        <f t="shared" si="157"/>
        <v>1</v>
      </c>
      <c r="N438" s="98">
        <v>17155</v>
      </c>
      <c r="O438" s="99">
        <v>0.7</v>
      </c>
      <c r="P438" s="100" t="b">
        <f t="shared" si="177"/>
        <v>1</v>
      </c>
    </row>
    <row r="439" spans="2:16" x14ac:dyDescent="0.3">
      <c r="B439" s="67">
        <v>437</v>
      </c>
      <c r="C439" s="68" t="s">
        <v>1532</v>
      </c>
      <c r="D439" s="68" t="s">
        <v>1533</v>
      </c>
      <c r="E439" s="69" t="s">
        <v>1534</v>
      </c>
      <c r="F439" s="68" t="s">
        <v>1535</v>
      </c>
      <c r="G439" s="68" t="s">
        <v>32</v>
      </c>
      <c r="H439" s="70">
        <v>2400</v>
      </c>
      <c r="I439" s="70">
        <v>2400</v>
      </c>
      <c r="J439" s="71" t="s">
        <v>2187</v>
      </c>
      <c r="K439" s="62">
        <v>5</v>
      </c>
      <c r="L439" s="91"/>
      <c r="M439" s="52" t="b">
        <f t="shared" si="157"/>
        <v>0</v>
      </c>
      <c r="N439" s="52"/>
      <c r="O439" s="52"/>
    </row>
    <row r="440" spans="2:16" x14ac:dyDescent="0.3">
      <c r="B440" s="72">
        <v>438</v>
      </c>
      <c r="C440" s="73" t="s">
        <v>1536</v>
      </c>
      <c r="D440" s="73" t="s">
        <v>1537</v>
      </c>
      <c r="E440" s="74" t="s">
        <v>1538</v>
      </c>
      <c r="F440" s="73" t="s">
        <v>871</v>
      </c>
      <c r="G440" s="73" t="s">
        <v>32</v>
      </c>
      <c r="H440" s="75">
        <v>19555</v>
      </c>
      <c r="I440" s="75">
        <v>19555</v>
      </c>
      <c r="J440" s="76" t="s">
        <v>2211</v>
      </c>
      <c r="K440" s="62">
        <v>2</v>
      </c>
      <c r="L440" s="54">
        <v>17155</v>
      </c>
      <c r="M440" s="52" t="b">
        <f t="shared" si="157"/>
        <v>1</v>
      </c>
      <c r="N440" s="101">
        <f t="shared" ref="N440:N441" si="178">L440</f>
        <v>17155</v>
      </c>
      <c r="O440" s="99"/>
      <c r="P440" s="100" t="b">
        <f t="shared" ref="P440:P441" si="179">IF(ISBLANK(O440),L440=N440,N440*O440=L440)</f>
        <v>1</v>
      </c>
    </row>
    <row r="441" spans="2:16" x14ac:dyDescent="0.3">
      <c r="B441" s="67">
        <v>439</v>
      </c>
      <c r="C441" s="68" t="s">
        <v>1539</v>
      </c>
      <c r="D441" s="68" t="s">
        <v>1540</v>
      </c>
      <c r="E441" s="69" t="s">
        <v>1541</v>
      </c>
      <c r="F441" s="68" t="s">
        <v>1542</v>
      </c>
      <c r="G441" s="68" t="s">
        <v>32</v>
      </c>
      <c r="H441" s="70">
        <v>17155</v>
      </c>
      <c r="I441" s="70">
        <v>17155</v>
      </c>
      <c r="J441" s="71" t="s">
        <v>2212</v>
      </c>
      <c r="K441" s="62">
        <v>5</v>
      </c>
      <c r="L441" s="54">
        <v>17155</v>
      </c>
      <c r="M441" s="52" t="b">
        <f t="shared" si="157"/>
        <v>1</v>
      </c>
      <c r="N441" s="101">
        <f t="shared" si="178"/>
        <v>17155</v>
      </c>
      <c r="O441" s="99"/>
      <c r="P441" s="100" t="b">
        <f t="shared" si="179"/>
        <v>1</v>
      </c>
    </row>
    <row r="442" spans="2:16" x14ac:dyDescent="0.3">
      <c r="B442" s="72">
        <v>440</v>
      </c>
      <c r="C442" s="73" t="s">
        <v>1543</v>
      </c>
      <c r="D442" s="78" t="s">
        <v>1133</v>
      </c>
      <c r="E442" s="74" t="s">
        <v>46</v>
      </c>
      <c r="F442" s="73" t="s">
        <v>1544</v>
      </c>
      <c r="G442" s="73" t="s">
        <v>32</v>
      </c>
      <c r="H442" s="75">
        <v>2400</v>
      </c>
      <c r="I442" s="75">
        <v>2400</v>
      </c>
      <c r="J442" s="76" t="s">
        <v>2213</v>
      </c>
      <c r="K442" s="62">
        <v>3</v>
      </c>
      <c r="L442" s="91"/>
      <c r="M442" s="52" t="b">
        <f t="shared" si="157"/>
        <v>0</v>
      </c>
      <c r="N442" s="52"/>
      <c r="O442" s="52"/>
    </row>
    <row r="443" spans="2:16" x14ac:dyDescent="0.3">
      <c r="B443" s="67">
        <v>441</v>
      </c>
      <c r="C443" s="68" t="s">
        <v>1891</v>
      </c>
      <c r="D443" s="77" t="s">
        <v>918</v>
      </c>
      <c r="E443" s="69" t="s">
        <v>1545</v>
      </c>
      <c r="F443" s="68" t="s">
        <v>1546</v>
      </c>
      <c r="G443" s="68" t="s">
        <v>32</v>
      </c>
      <c r="H443" s="70">
        <v>2400</v>
      </c>
      <c r="I443" s="70">
        <v>2400</v>
      </c>
      <c r="J443" s="71" t="s">
        <v>2214</v>
      </c>
      <c r="K443" s="62">
        <v>3</v>
      </c>
      <c r="L443" s="91"/>
      <c r="M443" s="52" t="b">
        <f t="shared" si="157"/>
        <v>0</v>
      </c>
      <c r="N443" s="52"/>
      <c r="O443" s="52"/>
    </row>
    <row r="444" spans="2:16" x14ac:dyDescent="0.3">
      <c r="B444" s="72">
        <v>442</v>
      </c>
      <c r="C444" s="73" t="s">
        <v>1892</v>
      </c>
      <c r="D444" s="78" t="s">
        <v>1547</v>
      </c>
      <c r="E444" s="74" t="s">
        <v>1548</v>
      </c>
      <c r="F444" s="73" t="s">
        <v>1549</v>
      </c>
      <c r="G444" s="73" t="s">
        <v>32</v>
      </c>
      <c r="H444" s="75">
        <v>17155</v>
      </c>
      <c r="I444" s="75">
        <v>17155</v>
      </c>
      <c r="J444" s="76" t="s">
        <v>2215</v>
      </c>
      <c r="K444" s="62">
        <v>1</v>
      </c>
      <c r="L444" s="54">
        <v>17155</v>
      </c>
      <c r="M444" s="52" t="b">
        <f t="shared" si="157"/>
        <v>1</v>
      </c>
      <c r="N444" s="101">
        <f t="shared" ref="N444" si="180">L444</f>
        <v>17155</v>
      </c>
      <c r="O444" s="99"/>
      <c r="P444" s="100" t="b">
        <f t="shared" ref="P444:P446" si="181">IF(ISBLANK(O444),L444=N444,N444*O444=L444)</f>
        <v>1</v>
      </c>
    </row>
    <row r="445" spans="2:16" x14ac:dyDescent="0.3">
      <c r="B445" s="67">
        <v>443</v>
      </c>
      <c r="C445" s="68" t="s">
        <v>1893</v>
      </c>
      <c r="D445" s="77" t="s">
        <v>1550</v>
      </c>
      <c r="E445" s="69" t="s">
        <v>1551</v>
      </c>
      <c r="F445" s="68" t="s">
        <v>1552</v>
      </c>
      <c r="G445" s="68" t="s">
        <v>32</v>
      </c>
      <c r="H445" s="70">
        <v>8350</v>
      </c>
      <c r="I445" s="70">
        <v>8350</v>
      </c>
      <c r="J445" s="71" t="s">
        <v>2216</v>
      </c>
      <c r="K445" s="62">
        <v>2</v>
      </c>
      <c r="L445" s="54">
        <v>8350</v>
      </c>
      <c r="M445" s="52" t="b">
        <f t="shared" si="157"/>
        <v>1</v>
      </c>
      <c r="N445" s="101">
        <v>8350</v>
      </c>
      <c r="O445" s="99"/>
      <c r="P445" s="100" t="b">
        <f t="shared" ref="P445" si="182">IF(ISBLANK(O445),L445=N445,N445*O445=L445)</f>
        <v>1</v>
      </c>
    </row>
    <row r="446" spans="2:16" x14ac:dyDescent="0.3">
      <c r="B446" s="72">
        <v>444</v>
      </c>
      <c r="C446" s="73" t="s">
        <v>1894</v>
      </c>
      <c r="D446" s="78" t="s">
        <v>1553</v>
      </c>
      <c r="E446" s="74" t="s">
        <v>1554</v>
      </c>
      <c r="F446" s="73" t="s">
        <v>820</v>
      </c>
      <c r="G446" s="73" t="s">
        <v>32</v>
      </c>
      <c r="H446" s="75">
        <v>17155</v>
      </c>
      <c r="I446" s="75">
        <v>17155</v>
      </c>
      <c r="J446" s="76" t="s">
        <v>2217</v>
      </c>
      <c r="K446" s="62">
        <v>2</v>
      </c>
      <c r="L446" s="54">
        <v>17155</v>
      </c>
      <c r="M446" s="52" t="b">
        <f t="shared" si="157"/>
        <v>1</v>
      </c>
      <c r="N446" s="101">
        <f t="shared" ref="N446" si="183">L446</f>
        <v>17155</v>
      </c>
      <c r="O446" s="99"/>
      <c r="P446" s="100" t="b">
        <f t="shared" si="181"/>
        <v>1</v>
      </c>
    </row>
    <row r="447" spans="2:16" x14ac:dyDescent="0.3">
      <c r="B447" s="67">
        <v>445</v>
      </c>
      <c r="C447" s="68" t="s">
        <v>1555</v>
      </c>
      <c r="D447" s="68" t="s">
        <v>1556</v>
      </c>
      <c r="E447" s="69" t="s">
        <v>1557</v>
      </c>
      <c r="F447" s="68" t="s">
        <v>1558</v>
      </c>
      <c r="G447" s="68" t="s">
        <v>178</v>
      </c>
      <c r="H447" s="70">
        <v>19555</v>
      </c>
      <c r="I447" s="70">
        <v>2400</v>
      </c>
      <c r="J447" s="71" t="s">
        <v>2316</v>
      </c>
      <c r="K447" s="62">
        <v>5</v>
      </c>
      <c r="L447" s="91"/>
      <c r="M447" s="52" t="b">
        <f t="shared" si="157"/>
        <v>0</v>
      </c>
      <c r="N447" s="52"/>
      <c r="O447" s="52"/>
    </row>
    <row r="448" spans="2:16" x14ac:dyDescent="0.3">
      <c r="B448" s="72">
        <v>446</v>
      </c>
      <c r="C448" s="73" t="s">
        <v>1559</v>
      </c>
      <c r="D448" s="73" t="s">
        <v>1560</v>
      </c>
      <c r="E448" s="74" t="s">
        <v>1561</v>
      </c>
      <c r="F448" s="73" t="s">
        <v>1562</v>
      </c>
      <c r="G448" s="73" t="s">
        <v>32</v>
      </c>
      <c r="H448" s="75">
        <v>17155</v>
      </c>
      <c r="I448" s="75">
        <v>17155</v>
      </c>
      <c r="J448" s="76" t="s">
        <v>2218</v>
      </c>
      <c r="K448" s="62">
        <v>2</v>
      </c>
      <c r="L448" s="54">
        <v>17155</v>
      </c>
      <c r="M448" s="52" t="b">
        <f t="shared" si="157"/>
        <v>1</v>
      </c>
      <c r="N448" s="101">
        <f t="shared" ref="N448:N449" si="184">L448</f>
        <v>17155</v>
      </c>
      <c r="O448" s="99"/>
      <c r="P448" s="100" t="b">
        <f t="shared" ref="P448:P449" si="185">IF(ISBLANK(O448),L448=N448,N448*O448=L448)</f>
        <v>1</v>
      </c>
    </row>
    <row r="449" spans="2:16" x14ac:dyDescent="0.3">
      <c r="B449" s="67">
        <v>447</v>
      </c>
      <c r="C449" s="68" t="s">
        <v>1895</v>
      </c>
      <c r="D449" s="77" t="s">
        <v>1563</v>
      </c>
      <c r="E449" s="69" t="s">
        <v>1564</v>
      </c>
      <c r="F449" s="68" t="s">
        <v>505</v>
      </c>
      <c r="G449" s="68" t="s">
        <v>32</v>
      </c>
      <c r="H449" s="70">
        <v>17155</v>
      </c>
      <c r="I449" s="70">
        <v>17155</v>
      </c>
      <c r="J449" s="71" t="s">
        <v>2212</v>
      </c>
      <c r="K449" s="62">
        <v>2</v>
      </c>
      <c r="L449" s="54">
        <v>17155</v>
      </c>
      <c r="M449" s="52" t="b">
        <f t="shared" si="157"/>
        <v>1</v>
      </c>
      <c r="N449" s="101">
        <f t="shared" si="184"/>
        <v>17155</v>
      </c>
      <c r="O449" s="99"/>
      <c r="P449" s="100" t="b">
        <f t="shared" si="185"/>
        <v>1</v>
      </c>
    </row>
    <row r="450" spans="2:16" x14ac:dyDescent="0.3">
      <c r="B450" s="72">
        <v>448</v>
      </c>
      <c r="C450" s="73" t="s">
        <v>1565</v>
      </c>
      <c r="D450" s="73" t="s">
        <v>1566</v>
      </c>
      <c r="E450" s="74" t="s">
        <v>1567</v>
      </c>
      <c r="F450" s="73" t="s">
        <v>1568</v>
      </c>
      <c r="G450" s="73" t="s">
        <v>32</v>
      </c>
      <c r="H450" s="75">
        <v>2400</v>
      </c>
      <c r="I450" s="75">
        <v>2400</v>
      </c>
      <c r="J450" s="76" t="s">
        <v>1949</v>
      </c>
      <c r="K450" s="62">
        <v>1</v>
      </c>
      <c r="L450" s="91"/>
      <c r="M450" s="52" t="b">
        <f t="shared" si="157"/>
        <v>0</v>
      </c>
      <c r="N450" s="52"/>
      <c r="O450" s="52"/>
    </row>
    <row r="451" spans="2:16" x14ac:dyDescent="0.3">
      <c r="B451" s="67">
        <v>449</v>
      </c>
      <c r="C451" s="68" t="s">
        <v>1569</v>
      </c>
      <c r="D451" s="68" t="s">
        <v>1570</v>
      </c>
      <c r="E451" s="69" t="s">
        <v>1571</v>
      </c>
      <c r="F451" s="68" t="s">
        <v>1572</v>
      </c>
      <c r="G451" s="68" t="s">
        <v>13</v>
      </c>
      <c r="H451" s="70">
        <v>18799</v>
      </c>
      <c r="I451" s="70">
        <v>18799</v>
      </c>
      <c r="J451" s="71" t="s">
        <v>2219</v>
      </c>
      <c r="K451" s="62">
        <v>1</v>
      </c>
      <c r="L451" s="91"/>
      <c r="M451" s="52" t="b">
        <f t="shared" si="157"/>
        <v>0</v>
      </c>
      <c r="N451" s="52"/>
      <c r="O451" s="52"/>
    </row>
    <row r="452" spans="2:16" x14ac:dyDescent="0.3">
      <c r="B452" s="72">
        <v>450</v>
      </c>
      <c r="C452" s="73" t="s">
        <v>1573</v>
      </c>
      <c r="D452" s="78" t="s">
        <v>1004</v>
      </c>
      <c r="E452" s="74" t="s">
        <v>1574</v>
      </c>
      <c r="F452" s="73" t="s">
        <v>1575</v>
      </c>
      <c r="G452" s="73" t="s">
        <v>32</v>
      </c>
      <c r="H452" s="75">
        <v>2400</v>
      </c>
      <c r="I452" s="75">
        <v>2400</v>
      </c>
      <c r="J452" s="76" t="s">
        <v>2220</v>
      </c>
      <c r="K452" s="62">
        <v>5</v>
      </c>
      <c r="L452" s="91"/>
      <c r="M452" s="52" t="b">
        <f t="shared" ref="M452:M515" si="186">ISNUMBER(L452)</f>
        <v>0</v>
      </c>
      <c r="N452" s="52"/>
      <c r="O452" s="52"/>
    </row>
    <row r="453" spans="2:16" x14ac:dyDescent="0.3">
      <c r="B453" s="67">
        <v>451</v>
      </c>
      <c r="C453" s="68" t="s">
        <v>1354</v>
      </c>
      <c r="D453" s="68" t="s">
        <v>1355</v>
      </c>
      <c r="E453" s="69" t="s">
        <v>1356</v>
      </c>
      <c r="F453" s="68" t="s">
        <v>1357</v>
      </c>
      <c r="G453" s="68" t="s">
        <v>32</v>
      </c>
      <c r="H453" s="70">
        <v>17155</v>
      </c>
      <c r="I453" s="70">
        <v>17155</v>
      </c>
      <c r="J453" s="71" t="s">
        <v>2221</v>
      </c>
      <c r="K453" s="61">
        <v>2</v>
      </c>
      <c r="L453" s="54">
        <v>17155</v>
      </c>
      <c r="M453" s="52" t="b">
        <f t="shared" si="186"/>
        <v>1</v>
      </c>
      <c r="N453" s="101">
        <f t="shared" ref="N453" si="187">L453</f>
        <v>17155</v>
      </c>
      <c r="O453" s="99"/>
      <c r="P453" s="100" t="b">
        <f>IF(ISBLANK(O453),L453=N453,N453*O453=L453)</f>
        <v>1</v>
      </c>
    </row>
    <row r="454" spans="2:16" x14ac:dyDescent="0.3">
      <c r="B454" s="72">
        <v>452</v>
      </c>
      <c r="C454" s="73" t="s">
        <v>1576</v>
      </c>
      <c r="D454" s="73" t="s">
        <v>1577</v>
      </c>
      <c r="E454" s="74" t="s">
        <v>1578</v>
      </c>
      <c r="F454" s="73" t="s">
        <v>1579</v>
      </c>
      <c r="G454" s="73" t="s">
        <v>32</v>
      </c>
      <c r="H454" s="75">
        <v>70</v>
      </c>
      <c r="I454" s="75">
        <v>70</v>
      </c>
      <c r="J454" s="76" t="s">
        <v>2222</v>
      </c>
      <c r="K454" s="92" t="s">
        <v>1887</v>
      </c>
      <c r="L454" s="91"/>
      <c r="M454" s="52" t="b">
        <f t="shared" si="186"/>
        <v>0</v>
      </c>
      <c r="N454" s="52"/>
      <c r="O454" s="52"/>
    </row>
    <row r="455" spans="2:16" x14ac:dyDescent="0.3">
      <c r="B455" s="67">
        <v>453</v>
      </c>
      <c r="C455" s="68" t="s">
        <v>1580</v>
      </c>
      <c r="D455" s="68" t="s">
        <v>1581</v>
      </c>
      <c r="E455" s="69" t="s">
        <v>1436</v>
      </c>
      <c r="F455" s="68" t="s">
        <v>1582</v>
      </c>
      <c r="G455" s="68" t="s">
        <v>178</v>
      </c>
      <c r="H455" s="70">
        <v>17155</v>
      </c>
      <c r="I455" s="70">
        <v>17155</v>
      </c>
      <c r="J455" s="71" t="s">
        <v>2223</v>
      </c>
      <c r="K455" s="62">
        <v>1</v>
      </c>
      <c r="L455" s="54">
        <v>17155</v>
      </c>
      <c r="M455" s="52" t="b">
        <f t="shared" si="186"/>
        <v>1</v>
      </c>
      <c r="N455" s="101">
        <f t="shared" ref="N455:N456" si="188">L455</f>
        <v>17155</v>
      </c>
      <c r="O455" s="99"/>
      <c r="P455" s="100" t="b">
        <f t="shared" ref="P455:P456" si="189">IF(ISBLANK(O455),L455=N455,N455*O455=L455)</f>
        <v>1</v>
      </c>
    </row>
    <row r="456" spans="2:16" x14ac:dyDescent="0.3">
      <c r="B456" s="72">
        <v>454</v>
      </c>
      <c r="C456" s="73" t="s">
        <v>1896</v>
      </c>
      <c r="D456" s="78" t="s">
        <v>1583</v>
      </c>
      <c r="E456" s="74" t="s">
        <v>1584</v>
      </c>
      <c r="F456" s="73" t="s">
        <v>87</v>
      </c>
      <c r="G456" s="73" t="s">
        <v>32</v>
      </c>
      <c r="H456" s="75">
        <v>17155</v>
      </c>
      <c r="I456" s="75">
        <v>17155</v>
      </c>
      <c r="J456" s="76" t="s">
        <v>1994</v>
      </c>
      <c r="K456" s="61">
        <v>2</v>
      </c>
      <c r="L456" s="54">
        <v>17155</v>
      </c>
      <c r="M456" s="52" t="b">
        <f t="shared" si="186"/>
        <v>1</v>
      </c>
      <c r="N456" s="101">
        <f t="shared" si="188"/>
        <v>17155</v>
      </c>
      <c r="O456" s="99"/>
      <c r="P456" s="100" t="b">
        <f t="shared" si="189"/>
        <v>1</v>
      </c>
    </row>
    <row r="457" spans="2:16" x14ac:dyDescent="0.3">
      <c r="B457" s="67">
        <v>455</v>
      </c>
      <c r="C457" s="68" t="s">
        <v>1585</v>
      </c>
      <c r="D457" s="68" t="s">
        <v>1586</v>
      </c>
      <c r="E457" s="69" t="s">
        <v>1587</v>
      </c>
      <c r="F457" s="68" t="s">
        <v>1588</v>
      </c>
      <c r="G457" s="68" t="s">
        <v>32</v>
      </c>
      <c r="H457" s="70">
        <v>2400</v>
      </c>
      <c r="I457" s="70">
        <v>2400</v>
      </c>
      <c r="J457" s="71" t="s">
        <v>2224</v>
      </c>
      <c r="K457" s="62">
        <v>4</v>
      </c>
      <c r="L457" s="91"/>
      <c r="M457" s="52" t="b">
        <f t="shared" si="186"/>
        <v>0</v>
      </c>
      <c r="N457" s="52"/>
      <c r="O457" s="52"/>
    </row>
    <row r="458" spans="2:16" x14ac:dyDescent="0.3">
      <c r="B458" s="72">
        <v>456</v>
      </c>
      <c r="C458" s="73" t="s">
        <v>1589</v>
      </c>
      <c r="D458" s="73" t="s">
        <v>1590</v>
      </c>
      <c r="E458" s="74" t="s">
        <v>1591</v>
      </c>
      <c r="F458" s="73" t="s">
        <v>1592</v>
      </c>
      <c r="G458" s="73" t="s">
        <v>32</v>
      </c>
      <c r="H458" s="75">
        <v>8551</v>
      </c>
      <c r="I458" s="75">
        <v>8551</v>
      </c>
      <c r="J458" s="76" t="s">
        <v>2225</v>
      </c>
      <c r="K458" s="62">
        <v>1</v>
      </c>
      <c r="L458" s="91"/>
      <c r="M458" s="52" t="b">
        <f t="shared" si="186"/>
        <v>0</v>
      </c>
      <c r="N458" s="52"/>
      <c r="O458" s="52"/>
    </row>
    <row r="459" spans="2:16" x14ac:dyDescent="0.3">
      <c r="B459" s="67">
        <v>457</v>
      </c>
      <c r="C459" s="68" t="s">
        <v>1310</v>
      </c>
      <c r="D459" s="68" t="s">
        <v>1311</v>
      </c>
      <c r="E459" s="69" t="s">
        <v>1312</v>
      </c>
      <c r="F459" s="68" t="s">
        <v>1593</v>
      </c>
      <c r="G459" s="68" t="s">
        <v>32</v>
      </c>
      <c r="H459" s="70">
        <v>17155</v>
      </c>
      <c r="I459" s="70">
        <v>17155</v>
      </c>
      <c r="J459" s="71" t="s">
        <v>2226</v>
      </c>
      <c r="K459" s="62">
        <v>3</v>
      </c>
      <c r="L459" s="54">
        <v>17155</v>
      </c>
      <c r="M459" s="52" t="b">
        <f t="shared" si="186"/>
        <v>1</v>
      </c>
      <c r="N459" s="101">
        <f t="shared" ref="N459" si="190">L459</f>
        <v>17155</v>
      </c>
      <c r="O459" s="99"/>
      <c r="P459" s="100" t="b">
        <f>IF(ISBLANK(O459),L459=N459,N459*O459=L459)</f>
        <v>1</v>
      </c>
    </row>
    <row r="460" spans="2:16" x14ac:dyDescent="0.3">
      <c r="B460" s="72">
        <v>458</v>
      </c>
      <c r="C460" s="73" t="s">
        <v>1594</v>
      </c>
      <c r="D460" s="73" t="s">
        <v>1595</v>
      </c>
      <c r="E460" s="74" t="s">
        <v>1596</v>
      </c>
      <c r="F460" s="73" t="s">
        <v>1597</v>
      </c>
      <c r="G460" s="73" t="s">
        <v>32</v>
      </c>
      <c r="H460" s="75">
        <v>2400</v>
      </c>
      <c r="I460" s="75">
        <v>2400</v>
      </c>
      <c r="J460" s="76" t="s">
        <v>2018</v>
      </c>
      <c r="K460" s="61">
        <v>2</v>
      </c>
      <c r="L460" s="91"/>
      <c r="M460" s="52" t="b">
        <f t="shared" si="186"/>
        <v>0</v>
      </c>
      <c r="N460" s="52"/>
      <c r="O460" s="52"/>
    </row>
    <row r="461" spans="2:16" x14ac:dyDescent="0.3">
      <c r="B461" s="67">
        <v>459</v>
      </c>
      <c r="C461" s="68" t="s">
        <v>1598</v>
      </c>
      <c r="D461" s="68" t="s">
        <v>1599</v>
      </c>
      <c r="E461" s="69" t="s">
        <v>1600</v>
      </c>
      <c r="F461" s="68" t="s">
        <v>1601</v>
      </c>
      <c r="G461" s="68" t="s">
        <v>32</v>
      </c>
      <c r="H461" s="70">
        <v>11992</v>
      </c>
      <c r="I461" s="70">
        <v>11992</v>
      </c>
      <c r="J461" s="71" t="s">
        <v>2227</v>
      </c>
      <c r="K461" s="62">
        <v>1</v>
      </c>
      <c r="L461" s="54">
        <v>11992</v>
      </c>
      <c r="M461" s="52" t="b">
        <f t="shared" si="186"/>
        <v>1</v>
      </c>
      <c r="N461" s="101">
        <f t="shared" ref="N461" si="191">L461</f>
        <v>11992</v>
      </c>
      <c r="O461" s="99"/>
      <c r="P461" s="100" t="b">
        <f>IF(ISBLANK(O461),L461=N461,N461*O461=L461)</f>
        <v>1</v>
      </c>
    </row>
    <row r="462" spans="2:16" x14ac:dyDescent="0.3">
      <c r="B462" s="72">
        <v>460</v>
      </c>
      <c r="C462" s="73" t="s">
        <v>1897</v>
      </c>
      <c r="D462" s="78" t="s">
        <v>861</v>
      </c>
      <c r="E462" s="74" t="s">
        <v>1602</v>
      </c>
      <c r="F462" s="73" t="s">
        <v>679</v>
      </c>
      <c r="G462" s="73" t="s">
        <v>32</v>
      </c>
      <c r="H462" s="75">
        <v>2400</v>
      </c>
      <c r="I462" s="75">
        <v>2400</v>
      </c>
      <c r="J462" s="76" t="s">
        <v>2228</v>
      </c>
      <c r="K462" s="62">
        <v>4</v>
      </c>
      <c r="L462" s="91"/>
      <c r="M462" s="52" t="b">
        <f t="shared" si="186"/>
        <v>0</v>
      </c>
      <c r="N462" s="52"/>
      <c r="O462" s="52"/>
    </row>
    <row r="463" spans="2:16" x14ac:dyDescent="0.3">
      <c r="B463" s="67">
        <v>461</v>
      </c>
      <c r="C463" s="68" t="s">
        <v>1603</v>
      </c>
      <c r="D463" s="68">
        <v>41611</v>
      </c>
      <c r="E463" s="69" t="s">
        <v>1604</v>
      </c>
      <c r="F463" s="68" t="s">
        <v>99</v>
      </c>
      <c r="G463" s="68" t="s">
        <v>32</v>
      </c>
      <c r="H463" s="70">
        <v>17155</v>
      </c>
      <c r="I463" s="70">
        <v>17155</v>
      </c>
      <c r="J463" s="71" t="s">
        <v>1994</v>
      </c>
      <c r="K463" s="61">
        <v>1</v>
      </c>
      <c r="L463" s="54">
        <v>17155</v>
      </c>
      <c r="M463" s="52" t="b">
        <f t="shared" si="186"/>
        <v>1</v>
      </c>
      <c r="N463" s="101">
        <f t="shared" ref="N463" si="192">L463</f>
        <v>17155</v>
      </c>
      <c r="O463" s="99"/>
      <c r="P463" s="100" t="b">
        <f>IF(ISBLANK(O463),L463=N463,N463*O463=L463)</f>
        <v>1</v>
      </c>
    </row>
    <row r="464" spans="2:16" x14ac:dyDescent="0.3">
      <c r="B464" s="72">
        <v>462</v>
      </c>
      <c r="C464" s="73" t="s">
        <v>1605</v>
      </c>
      <c r="D464" s="73" t="s">
        <v>1606</v>
      </c>
      <c r="E464" s="74" t="s">
        <v>1607</v>
      </c>
      <c r="F464" s="73" t="s">
        <v>1608</v>
      </c>
      <c r="G464" s="73" t="s">
        <v>32</v>
      </c>
      <c r="H464" s="75">
        <v>2400</v>
      </c>
      <c r="I464" s="75">
        <v>2400</v>
      </c>
      <c r="J464" s="76" t="s">
        <v>2044</v>
      </c>
      <c r="K464" s="62">
        <v>6</v>
      </c>
      <c r="L464" s="91"/>
      <c r="M464" s="52" t="b">
        <f t="shared" si="186"/>
        <v>0</v>
      </c>
      <c r="N464" s="52"/>
      <c r="O464" s="52"/>
    </row>
    <row r="465" spans="2:16" x14ac:dyDescent="0.3">
      <c r="B465" s="67">
        <v>463</v>
      </c>
      <c r="C465" s="68" t="s">
        <v>1609</v>
      </c>
      <c r="D465" s="77" t="s">
        <v>470</v>
      </c>
      <c r="E465" s="69" t="s">
        <v>1610</v>
      </c>
      <c r="F465" s="68" t="s">
        <v>1611</v>
      </c>
      <c r="G465" s="68" t="s">
        <v>32</v>
      </c>
      <c r="H465" s="70">
        <v>17155</v>
      </c>
      <c r="I465" s="70">
        <v>17155</v>
      </c>
      <c r="J465" s="71" t="s">
        <v>2229</v>
      </c>
      <c r="K465" s="62">
        <v>5</v>
      </c>
      <c r="L465" s="54">
        <v>17155</v>
      </c>
      <c r="M465" s="52" t="b">
        <f t="shared" si="186"/>
        <v>1</v>
      </c>
      <c r="N465" s="101">
        <f t="shared" ref="N465:N469" si="193">L465</f>
        <v>17155</v>
      </c>
      <c r="O465" s="99"/>
      <c r="P465" s="100" t="b">
        <f t="shared" ref="P465:P469" si="194">IF(ISBLANK(O465),L465=N465,N465*O465=L465)</f>
        <v>1</v>
      </c>
    </row>
    <row r="466" spans="2:16" x14ac:dyDescent="0.3">
      <c r="B466" s="72">
        <v>464</v>
      </c>
      <c r="C466" s="73" t="s">
        <v>965</v>
      </c>
      <c r="D466" s="78" t="s">
        <v>966</v>
      </c>
      <c r="E466" s="74" t="s">
        <v>967</v>
      </c>
      <c r="F466" s="73" t="s">
        <v>1325</v>
      </c>
      <c r="G466" s="73" t="s">
        <v>32</v>
      </c>
      <c r="H466" s="75">
        <v>17155</v>
      </c>
      <c r="I466" s="75">
        <v>17155</v>
      </c>
      <c r="J466" s="76" t="s">
        <v>2230</v>
      </c>
      <c r="K466" s="62">
        <v>3</v>
      </c>
      <c r="L466" s="54">
        <v>17155</v>
      </c>
      <c r="M466" s="52" t="b">
        <f t="shared" si="186"/>
        <v>1</v>
      </c>
      <c r="N466" s="101">
        <f t="shared" si="193"/>
        <v>17155</v>
      </c>
      <c r="O466" s="99"/>
      <c r="P466" s="100" t="b">
        <f t="shared" si="194"/>
        <v>1</v>
      </c>
    </row>
    <row r="467" spans="2:16" x14ac:dyDescent="0.3">
      <c r="B467" s="67">
        <v>465</v>
      </c>
      <c r="C467" s="68" t="s">
        <v>1612</v>
      </c>
      <c r="D467" s="68" t="s">
        <v>1613</v>
      </c>
      <c r="E467" s="69" t="s">
        <v>1614</v>
      </c>
      <c r="F467" s="68" t="s">
        <v>1615</v>
      </c>
      <c r="G467" s="68" t="s">
        <v>32</v>
      </c>
      <c r="H467" s="70">
        <v>19555</v>
      </c>
      <c r="I467" s="70">
        <v>19555</v>
      </c>
      <c r="J467" s="71" t="s">
        <v>2231</v>
      </c>
      <c r="K467" s="62">
        <v>5</v>
      </c>
      <c r="L467" s="54">
        <v>17155</v>
      </c>
      <c r="M467" s="52" t="b">
        <f t="shared" si="186"/>
        <v>1</v>
      </c>
      <c r="N467" s="101">
        <f t="shared" si="193"/>
        <v>17155</v>
      </c>
      <c r="O467" s="99"/>
      <c r="P467" s="100" t="b">
        <f t="shared" si="194"/>
        <v>1</v>
      </c>
    </row>
    <row r="468" spans="2:16" x14ac:dyDescent="0.3">
      <c r="B468" s="72">
        <v>466</v>
      </c>
      <c r="C468" s="73" t="s">
        <v>1616</v>
      </c>
      <c r="D468" s="73" t="s">
        <v>1617</v>
      </c>
      <c r="E468" s="74" t="s">
        <v>1618</v>
      </c>
      <c r="F468" s="73" t="s">
        <v>1619</v>
      </c>
      <c r="G468" s="73" t="s">
        <v>32</v>
      </c>
      <c r="H468" s="75">
        <v>17155</v>
      </c>
      <c r="I468" s="75">
        <v>17155</v>
      </c>
      <c r="J468" s="76" t="s">
        <v>1994</v>
      </c>
      <c r="K468" s="62">
        <v>2</v>
      </c>
      <c r="L468" s="54">
        <v>17155</v>
      </c>
      <c r="M468" s="52" t="b">
        <f t="shared" si="186"/>
        <v>1</v>
      </c>
      <c r="N468" s="101">
        <f t="shared" si="193"/>
        <v>17155</v>
      </c>
      <c r="O468" s="99"/>
      <c r="P468" s="100" t="b">
        <f t="shared" si="194"/>
        <v>1</v>
      </c>
    </row>
    <row r="469" spans="2:16" x14ac:dyDescent="0.3">
      <c r="B469" s="67">
        <v>467</v>
      </c>
      <c r="C469" s="68" t="s">
        <v>1620</v>
      </c>
      <c r="D469" s="77" t="s">
        <v>1004</v>
      </c>
      <c r="E469" s="69" t="s">
        <v>1621</v>
      </c>
      <c r="F469" s="68" t="s">
        <v>1622</v>
      </c>
      <c r="G469" s="68" t="s">
        <v>32</v>
      </c>
      <c r="H469" s="70">
        <v>19555</v>
      </c>
      <c r="I469" s="70">
        <v>19555</v>
      </c>
      <c r="J469" s="71" t="s">
        <v>2232</v>
      </c>
      <c r="K469" s="62">
        <v>4</v>
      </c>
      <c r="L469" s="54">
        <v>17155</v>
      </c>
      <c r="M469" s="52" t="b">
        <f t="shared" si="186"/>
        <v>1</v>
      </c>
      <c r="N469" s="101">
        <f t="shared" si="193"/>
        <v>17155</v>
      </c>
      <c r="O469" s="99"/>
      <c r="P469" s="100" t="b">
        <f t="shared" si="194"/>
        <v>1</v>
      </c>
    </row>
    <row r="470" spans="2:16" x14ac:dyDescent="0.3">
      <c r="B470" s="72">
        <v>468</v>
      </c>
      <c r="C470" s="73" t="s">
        <v>1623</v>
      </c>
      <c r="D470" s="73" t="s">
        <v>283</v>
      </c>
      <c r="E470" s="74" t="s">
        <v>284</v>
      </c>
      <c r="F470" s="73" t="s">
        <v>1624</v>
      </c>
      <c r="G470" s="73" t="s">
        <v>1625</v>
      </c>
      <c r="H470" s="75" t="s">
        <v>1626</v>
      </c>
      <c r="I470" s="75">
        <v>2400</v>
      </c>
      <c r="J470" s="76" t="s">
        <v>2233</v>
      </c>
      <c r="K470" s="62">
        <v>5</v>
      </c>
      <c r="L470" s="91"/>
      <c r="M470" s="52" t="b">
        <f t="shared" si="186"/>
        <v>0</v>
      </c>
      <c r="N470" s="52"/>
      <c r="O470" s="52"/>
    </row>
    <row r="471" spans="2:16" x14ac:dyDescent="0.3">
      <c r="B471" s="67">
        <v>469</v>
      </c>
      <c r="C471" s="68" t="s">
        <v>1627</v>
      </c>
      <c r="D471" s="68" t="s">
        <v>1628</v>
      </c>
      <c r="E471" s="69" t="s">
        <v>1629</v>
      </c>
      <c r="F471" s="68" t="s">
        <v>1630</v>
      </c>
      <c r="G471" s="68" t="s">
        <v>178</v>
      </c>
      <c r="H471" s="70">
        <v>11992</v>
      </c>
      <c r="I471" s="70">
        <v>11992</v>
      </c>
      <c r="J471" s="71" t="s">
        <v>1958</v>
      </c>
      <c r="K471" s="92" t="s">
        <v>1887</v>
      </c>
      <c r="L471" s="91"/>
      <c r="M471" s="52" t="b">
        <f t="shared" si="186"/>
        <v>0</v>
      </c>
      <c r="N471" s="52"/>
      <c r="O471" s="52"/>
    </row>
    <row r="472" spans="2:16" x14ac:dyDescent="0.3">
      <c r="B472" s="72">
        <v>470</v>
      </c>
      <c r="C472" s="73" t="s">
        <v>1898</v>
      </c>
      <c r="D472" s="78" t="s">
        <v>1631</v>
      </c>
      <c r="E472" s="74" t="s">
        <v>1632</v>
      </c>
      <c r="F472" s="73" t="s">
        <v>1633</v>
      </c>
      <c r="G472" s="73" t="s">
        <v>32</v>
      </c>
      <c r="H472" s="75">
        <v>17155</v>
      </c>
      <c r="I472" s="75">
        <v>17155</v>
      </c>
      <c r="J472" s="76" t="s">
        <v>2234</v>
      </c>
      <c r="K472" s="62">
        <v>2</v>
      </c>
      <c r="L472" s="54">
        <v>17155</v>
      </c>
      <c r="M472" s="52" t="b">
        <f t="shared" si="186"/>
        <v>1</v>
      </c>
      <c r="N472" s="101">
        <f t="shared" ref="N472:N473" si="195">L472</f>
        <v>17155</v>
      </c>
      <c r="O472" s="99"/>
      <c r="P472" s="100" t="b">
        <f t="shared" ref="P472:P473" si="196">IF(ISBLANK(O472),L472=N472,N472*O472=L472)</f>
        <v>1</v>
      </c>
    </row>
    <row r="473" spans="2:16" x14ac:dyDescent="0.3">
      <c r="B473" s="67">
        <v>471</v>
      </c>
      <c r="C473" s="68" t="s">
        <v>1634</v>
      </c>
      <c r="D473" s="68" t="s">
        <v>1635</v>
      </c>
      <c r="E473" s="69" t="s">
        <v>1636</v>
      </c>
      <c r="F473" s="68" t="s">
        <v>1637</v>
      </c>
      <c r="G473" s="68" t="s">
        <v>32</v>
      </c>
      <c r="H473" s="70">
        <v>17155</v>
      </c>
      <c r="I473" s="70">
        <v>17155</v>
      </c>
      <c r="J473" s="71" t="s">
        <v>1975</v>
      </c>
      <c r="K473" s="62">
        <v>5</v>
      </c>
      <c r="L473" s="54">
        <v>17155</v>
      </c>
      <c r="M473" s="52" t="b">
        <f t="shared" si="186"/>
        <v>1</v>
      </c>
      <c r="N473" s="101">
        <f t="shared" si="195"/>
        <v>17155</v>
      </c>
      <c r="O473" s="99"/>
      <c r="P473" s="100" t="b">
        <f t="shared" si="196"/>
        <v>1</v>
      </c>
    </row>
    <row r="474" spans="2:16" x14ac:dyDescent="0.3">
      <c r="B474" s="72">
        <v>472</v>
      </c>
      <c r="C474" s="73" t="s">
        <v>1638</v>
      </c>
      <c r="D474" s="73" t="s">
        <v>1639</v>
      </c>
      <c r="E474" s="74" t="s">
        <v>1640</v>
      </c>
      <c r="F474" s="73" t="s">
        <v>1641</v>
      </c>
      <c r="G474" s="73" t="s">
        <v>32</v>
      </c>
      <c r="H474" s="75">
        <v>3016</v>
      </c>
      <c r="I474" s="75">
        <v>3016</v>
      </c>
      <c r="J474" s="76" t="s">
        <v>2235</v>
      </c>
      <c r="K474" s="62">
        <v>2</v>
      </c>
      <c r="L474" s="91"/>
      <c r="M474" s="52" t="b">
        <f t="shared" si="186"/>
        <v>0</v>
      </c>
      <c r="N474" s="52"/>
      <c r="O474" s="52"/>
    </row>
    <row r="475" spans="2:16" x14ac:dyDescent="0.3">
      <c r="B475" s="67">
        <v>473</v>
      </c>
      <c r="C475" s="68" t="s">
        <v>1642</v>
      </c>
      <c r="D475" s="68" t="s">
        <v>1643</v>
      </c>
      <c r="E475" s="69" t="s">
        <v>1644</v>
      </c>
      <c r="F475" s="68" t="s">
        <v>1645</v>
      </c>
      <c r="G475" s="68" t="s">
        <v>32</v>
      </c>
      <c r="H475" s="70">
        <v>17155</v>
      </c>
      <c r="I475" s="70">
        <v>17155</v>
      </c>
      <c r="J475" s="71" t="s">
        <v>2212</v>
      </c>
      <c r="K475" s="62">
        <v>5</v>
      </c>
      <c r="L475" s="54">
        <v>17155</v>
      </c>
      <c r="M475" s="52" t="b">
        <f t="shared" si="186"/>
        <v>1</v>
      </c>
      <c r="N475" s="101">
        <f t="shared" ref="N475" si="197">L475</f>
        <v>17155</v>
      </c>
      <c r="O475" s="99"/>
      <c r="P475" s="100" t="b">
        <f>IF(ISBLANK(O475),L475=N475,N475*O475=L475)</f>
        <v>1</v>
      </c>
    </row>
    <row r="476" spans="2:16" x14ac:dyDescent="0.3">
      <c r="B476" s="72">
        <v>474</v>
      </c>
      <c r="C476" s="73" t="s">
        <v>1646</v>
      </c>
      <c r="D476" s="73" t="s">
        <v>1647</v>
      </c>
      <c r="E476" s="74" t="s">
        <v>1648</v>
      </c>
      <c r="F476" s="73" t="s">
        <v>1649</v>
      </c>
      <c r="G476" s="73" t="s">
        <v>32</v>
      </c>
      <c r="H476" s="75">
        <v>2400</v>
      </c>
      <c r="I476" s="75">
        <v>2400</v>
      </c>
      <c r="J476" s="76" t="s">
        <v>2236</v>
      </c>
      <c r="K476" s="62">
        <v>5</v>
      </c>
      <c r="L476" s="91"/>
      <c r="M476" s="52" t="b">
        <f t="shared" si="186"/>
        <v>0</v>
      </c>
      <c r="N476" s="52"/>
      <c r="O476" s="52"/>
    </row>
    <row r="477" spans="2:16" x14ac:dyDescent="0.3">
      <c r="B477" s="67">
        <v>475</v>
      </c>
      <c r="C477" s="68" t="s">
        <v>635</v>
      </c>
      <c r="D477" s="77" t="s">
        <v>1650</v>
      </c>
      <c r="E477" s="69" t="s">
        <v>1062</v>
      </c>
      <c r="F477" s="68" t="s">
        <v>1651</v>
      </c>
      <c r="G477" s="68" t="s">
        <v>32</v>
      </c>
      <c r="H477" s="70">
        <v>17155</v>
      </c>
      <c r="I477" s="70">
        <v>17155</v>
      </c>
      <c r="J477" s="71" t="s">
        <v>2237</v>
      </c>
      <c r="K477" s="61">
        <v>1</v>
      </c>
      <c r="L477" s="54">
        <v>17155</v>
      </c>
      <c r="M477" s="52" t="b">
        <f t="shared" si="186"/>
        <v>1</v>
      </c>
      <c r="N477" s="101">
        <f t="shared" ref="N477:N478" si="198">L477</f>
        <v>17155</v>
      </c>
      <c r="O477" s="99"/>
      <c r="P477" s="100" t="b">
        <f t="shared" ref="P477:P478" si="199">IF(ISBLANK(O477),L477=N477,N477*O477=L477)</f>
        <v>1</v>
      </c>
    </row>
    <row r="478" spans="2:16" x14ac:dyDescent="0.3">
      <c r="B478" s="72">
        <v>476</v>
      </c>
      <c r="C478" s="73" t="s">
        <v>1652</v>
      </c>
      <c r="D478" s="73" t="s">
        <v>1653</v>
      </c>
      <c r="E478" s="74" t="s">
        <v>1654</v>
      </c>
      <c r="F478" s="73" t="s">
        <v>1655</v>
      </c>
      <c r="G478" s="73" t="s">
        <v>32</v>
      </c>
      <c r="H478" s="75">
        <v>19555</v>
      </c>
      <c r="I478" s="75">
        <v>19555</v>
      </c>
      <c r="J478" s="76" t="s">
        <v>2238</v>
      </c>
      <c r="K478" s="62">
        <v>5</v>
      </c>
      <c r="L478" s="54">
        <v>17155</v>
      </c>
      <c r="M478" s="52" t="b">
        <f t="shared" si="186"/>
        <v>1</v>
      </c>
      <c r="N478" s="101">
        <f t="shared" si="198"/>
        <v>17155</v>
      </c>
      <c r="O478" s="99"/>
      <c r="P478" s="100" t="b">
        <f t="shared" si="199"/>
        <v>1</v>
      </c>
    </row>
    <row r="479" spans="2:16" x14ac:dyDescent="0.3">
      <c r="B479" s="67">
        <v>477</v>
      </c>
      <c r="C479" s="68" t="s">
        <v>1656</v>
      </c>
      <c r="D479" s="68" t="s">
        <v>1657</v>
      </c>
      <c r="E479" s="69" t="s">
        <v>1658</v>
      </c>
      <c r="F479" s="68" t="s">
        <v>1659</v>
      </c>
      <c r="G479" s="68" t="s">
        <v>32</v>
      </c>
      <c r="H479" s="70">
        <v>2400</v>
      </c>
      <c r="I479" s="70">
        <v>2400</v>
      </c>
      <c r="J479" s="71" t="s">
        <v>1967</v>
      </c>
      <c r="K479" s="62">
        <v>3</v>
      </c>
      <c r="L479" s="91"/>
      <c r="M479" s="52" t="b">
        <f t="shared" si="186"/>
        <v>0</v>
      </c>
      <c r="N479" s="52"/>
      <c r="O479" s="52"/>
    </row>
    <row r="480" spans="2:16" x14ac:dyDescent="0.3">
      <c r="B480" s="72">
        <v>478</v>
      </c>
      <c r="C480" s="73" t="s">
        <v>1660</v>
      </c>
      <c r="D480" s="73" t="s">
        <v>1639</v>
      </c>
      <c r="E480" s="74" t="s">
        <v>1640</v>
      </c>
      <c r="F480" s="73" t="s">
        <v>1641</v>
      </c>
      <c r="G480" s="73" t="s">
        <v>32</v>
      </c>
      <c r="H480" s="75">
        <v>17155</v>
      </c>
      <c r="I480" s="75">
        <v>17155</v>
      </c>
      <c r="J480" s="76" t="s">
        <v>2239</v>
      </c>
      <c r="K480" s="62">
        <v>2</v>
      </c>
      <c r="L480" s="54">
        <v>17155</v>
      </c>
      <c r="M480" s="52" t="b">
        <f t="shared" si="186"/>
        <v>1</v>
      </c>
      <c r="N480" s="101">
        <f t="shared" ref="N480:N487" si="200">L480</f>
        <v>17155</v>
      </c>
      <c r="O480" s="99"/>
      <c r="P480" s="100" t="b">
        <f t="shared" ref="P480:P487" si="201">IF(ISBLANK(O480),L480=N480,N480*O480=L480)</f>
        <v>1</v>
      </c>
    </row>
    <row r="481" spans="2:16" x14ac:dyDescent="0.3">
      <c r="B481" s="67">
        <v>479</v>
      </c>
      <c r="C481" s="68" t="s">
        <v>1661</v>
      </c>
      <c r="D481" s="77" t="s">
        <v>1662</v>
      </c>
      <c r="E481" s="69" t="s">
        <v>1663</v>
      </c>
      <c r="F481" s="68" t="s">
        <v>1664</v>
      </c>
      <c r="G481" s="68" t="s">
        <v>32</v>
      </c>
      <c r="H481" s="70">
        <v>20171</v>
      </c>
      <c r="I481" s="70">
        <v>20171</v>
      </c>
      <c r="J481" s="71" t="s">
        <v>2240</v>
      </c>
      <c r="K481" s="62">
        <v>4</v>
      </c>
      <c r="L481" s="54">
        <v>17155</v>
      </c>
      <c r="M481" s="52" t="b">
        <f t="shared" si="186"/>
        <v>1</v>
      </c>
      <c r="N481" s="101">
        <f t="shared" si="200"/>
        <v>17155</v>
      </c>
      <c r="O481" s="99"/>
      <c r="P481" s="100" t="b">
        <f t="shared" si="201"/>
        <v>1</v>
      </c>
    </row>
    <row r="482" spans="2:16" x14ac:dyDescent="0.3">
      <c r="B482" s="72">
        <v>480</v>
      </c>
      <c r="C482" s="73" t="s">
        <v>1573</v>
      </c>
      <c r="D482" s="78" t="s">
        <v>1004</v>
      </c>
      <c r="E482" s="74" t="s">
        <v>1574</v>
      </c>
      <c r="F482" s="73" t="s">
        <v>1665</v>
      </c>
      <c r="G482" s="73" t="s">
        <v>32</v>
      </c>
      <c r="H482" s="75">
        <v>17155</v>
      </c>
      <c r="I482" s="75">
        <v>17155</v>
      </c>
      <c r="J482" s="76" t="s">
        <v>2241</v>
      </c>
      <c r="K482" s="62">
        <v>5</v>
      </c>
      <c r="L482" s="54">
        <v>17155</v>
      </c>
      <c r="M482" s="52" t="b">
        <f t="shared" si="186"/>
        <v>1</v>
      </c>
      <c r="N482" s="101">
        <f t="shared" si="200"/>
        <v>17155</v>
      </c>
      <c r="O482" s="99"/>
      <c r="P482" s="100" t="b">
        <f t="shared" si="201"/>
        <v>1</v>
      </c>
    </row>
    <row r="483" spans="2:16" x14ac:dyDescent="0.3">
      <c r="B483" s="67">
        <v>481</v>
      </c>
      <c r="C483" s="68" t="s">
        <v>1666</v>
      </c>
      <c r="D483" s="77" t="s">
        <v>1667</v>
      </c>
      <c r="E483" s="69" t="s">
        <v>1668</v>
      </c>
      <c r="F483" s="68" t="s">
        <v>1669</v>
      </c>
      <c r="G483" s="68" t="s">
        <v>32</v>
      </c>
      <c r="H483" s="70">
        <v>17155</v>
      </c>
      <c r="I483" s="70">
        <v>17155</v>
      </c>
      <c r="J483" s="71" t="s">
        <v>1994</v>
      </c>
      <c r="K483" s="62">
        <v>3</v>
      </c>
      <c r="L483" s="54">
        <v>17155</v>
      </c>
      <c r="M483" s="52" t="b">
        <f t="shared" si="186"/>
        <v>1</v>
      </c>
      <c r="N483" s="101">
        <f t="shared" si="200"/>
        <v>17155</v>
      </c>
      <c r="O483" s="99"/>
      <c r="P483" s="100" t="b">
        <f t="shared" si="201"/>
        <v>1</v>
      </c>
    </row>
    <row r="484" spans="2:16" x14ac:dyDescent="0.3">
      <c r="B484" s="72">
        <v>482</v>
      </c>
      <c r="C484" s="73" t="s">
        <v>1670</v>
      </c>
      <c r="D484" s="73" t="s">
        <v>1671</v>
      </c>
      <c r="E484" s="74" t="s">
        <v>1672</v>
      </c>
      <c r="F484" s="73" t="s">
        <v>1673</v>
      </c>
      <c r="G484" s="73" t="s">
        <v>32</v>
      </c>
      <c r="H484" s="75">
        <v>17155</v>
      </c>
      <c r="I484" s="75">
        <v>17155</v>
      </c>
      <c r="J484" s="76" t="s">
        <v>1994</v>
      </c>
      <c r="K484" s="62">
        <v>1</v>
      </c>
      <c r="L484" s="54">
        <v>17155</v>
      </c>
      <c r="M484" s="52" t="b">
        <f t="shared" si="186"/>
        <v>1</v>
      </c>
      <c r="N484" s="101">
        <f t="shared" si="200"/>
        <v>17155</v>
      </c>
      <c r="O484" s="99"/>
      <c r="P484" s="100" t="b">
        <f t="shared" si="201"/>
        <v>1</v>
      </c>
    </row>
    <row r="485" spans="2:16" x14ac:dyDescent="0.3">
      <c r="B485" s="67">
        <v>483</v>
      </c>
      <c r="C485" s="68" t="s">
        <v>1674</v>
      </c>
      <c r="D485" s="68" t="s">
        <v>1675</v>
      </c>
      <c r="E485" s="69" t="s">
        <v>1676</v>
      </c>
      <c r="F485" s="68" t="s">
        <v>1677</v>
      </c>
      <c r="G485" s="68" t="s">
        <v>32</v>
      </c>
      <c r="H485" s="70">
        <v>17155</v>
      </c>
      <c r="I485" s="70">
        <v>17155</v>
      </c>
      <c r="J485" s="71" t="s">
        <v>1958</v>
      </c>
      <c r="K485" s="62">
        <v>2</v>
      </c>
      <c r="L485" s="54">
        <v>17155</v>
      </c>
      <c r="M485" s="52" t="b">
        <f t="shared" si="186"/>
        <v>1</v>
      </c>
      <c r="N485" s="101">
        <f t="shared" si="200"/>
        <v>17155</v>
      </c>
      <c r="O485" s="99"/>
      <c r="P485" s="100" t="b">
        <f t="shared" si="201"/>
        <v>1</v>
      </c>
    </row>
    <row r="486" spans="2:16" x14ac:dyDescent="0.3">
      <c r="B486" s="72">
        <v>484</v>
      </c>
      <c r="C486" s="73" t="s">
        <v>1358</v>
      </c>
      <c r="D486" s="73" t="s">
        <v>1359</v>
      </c>
      <c r="E486" s="74" t="s">
        <v>1360</v>
      </c>
      <c r="F486" s="73" t="s">
        <v>1678</v>
      </c>
      <c r="G486" s="73" t="s">
        <v>32</v>
      </c>
      <c r="H486" s="75">
        <v>17155</v>
      </c>
      <c r="I486" s="75">
        <v>17155</v>
      </c>
      <c r="J486" s="76" t="s">
        <v>2242</v>
      </c>
      <c r="K486" s="61">
        <v>1</v>
      </c>
      <c r="L486" s="54">
        <v>17155</v>
      </c>
      <c r="M486" s="52" t="b">
        <f t="shared" si="186"/>
        <v>1</v>
      </c>
      <c r="N486" s="101">
        <f t="shared" si="200"/>
        <v>17155</v>
      </c>
      <c r="O486" s="99"/>
      <c r="P486" s="100" t="b">
        <f t="shared" si="201"/>
        <v>1</v>
      </c>
    </row>
    <row r="487" spans="2:16" x14ac:dyDescent="0.3">
      <c r="B487" s="67">
        <v>485</v>
      </c>
      <c r="C487" s="68" t="s">
        <v>1679</v>
      </c>
      <c r="D487" s="68" t="s">
        <v>1680</v>
      </c>
      <c r="E487" s="69" t="s">
        <v>1681</v>
      </c>
      <c r="F487" s="68" t="s">
        <v>1682</v>
      </c>
      <c r="G487" s="68" t="s">
        <v>32</v>
      </c>
      <c r="H487" s="70">
        <v>17155</v>
      </c>
      <c r="I487" s="70">
        <v>17155</v>
      </c>
      <c r="J487" s="71" t="s">
        <v>1958</v>
      </c>
      <c r="K487" s="62">
        <v>2</v>
      </c>
      <c r="L487" s="54">
        <v>17155</v>
      </c>
      <c r="M487" s="52" t="b">
        <f t="shared" si="186"/>
        <v>1</v>
      </c>
      <c r="N487" s="101">
        <f t="shared" si="200"/>
        <v>17155</v>
      </c>
      <c r="O487" s="99"/>
      <c r="P487" s="100" t="b">
        <f t="shared" si="201"/>
        <v>1</v>
      </c>
    </row>
    <row r="488" spans="2:16" x14ac:dyDescent="0.3">
      <c r="B488" s="72">
        <v>486</v>
      </c>
      <c r="C488" s="73" t="s">
        <v>1683</v>
      </c>
      <c r="D488" s="73" t="s">
        <v>1684</v>
      </c>
      <c r="E488" s="74" t="s">
        <v>1685</v>
      </c>
      <c r="F488" s="73" t="s">
        <v>1686</v>
      </c>
      <c r="G488" s="73" t="s">
        <v>32</v>
      </c>
      <c r="H488" s="75">
        <v>3016</v>
      </c>
      <c r="I488" s="75">
        <v>3016</v>
      </c>
      <c r="J488" s="76" t="s">
        <v>2081</v>
      </c>
      <c r="K488" s="62">
        <v>3</v>
      </c>
      <c r="L488" s="91"/>
      <c r="M488" s="52" t="b">
        <f t="shared" si="186"/>
        <v>0</v>
      </c>
      <c r="N488" s="52"/>
      <c r="O488" s="52"/>
    </row>
    <row r="489" spans="2:16" x14ac:dyDescent="0.3">
      <c r="B489" s="67">
        <v>487</v>
      </c>
      <c r="C489" s="68" t="s">
        <v>1687</v>
      </c>
      <c r="D489" s="68" t="s">
        <v>1688</v>
      </c>
      <c r="E489" s="69" t="s">
        <v>1689</v>
      </c>
      <c r="F489" s="68" t="s">
        <v>99</v>
      </c>
      <c r="G489" s="68" t="s">
        <v>32</v>
      </c>
      <c r="H489" s="70">
        <v>17155</v>
      </c>
      <c r="I489" s="70">
        <v>17155</v>
      </c>
      <c r="J489" s="71" t="s">
        <v>1958</v>
      </c>
      <c r="K489" s="61">
        <v>1</v>
      </c>
      <c r="L489" s="54">
        <v>17155</v>
      </c>
      <c r="M489" s="52" t="b">
        <f t="shared" si="186"/>
        <v>1</v>
      </c>
      <c r="N489" s="101">
        <f t="shared" ref="N489" si="202">L489</f>
        <v>17155</v>
      </c>
      <c r="O489" s="99"/>
      <c r="P489" s="100" t="b">
        <f>IF(ISBLANK(O489),L489=N489,N489*O489=L489)</f>
        <v>1</v>
      </c>
    </row>
    <row r="490" spans="2:16" x14ac:dyDescent="0.3">
      <c r="B490" s="72">
        <v>488</v>
      </c>
      <c r="C490" s="73" t="s">
        <v>896</v>
      </c>
      <c r="D490" s="73" t="s">
        <v>897</v>
      </c>
      <c r="E490" s="74" t="s">
        <v>898</v>
      </c>
      <c r="F490" s="73" t="s">
        <v>1690</v>
      </c>
      <c r="G490" s="73" t="s">
        <v>32</v>
      </c>
      <c r="H490" s="75">
        <v>2400</v>
      </c>
      <c r="I490" s="75">
        <v>2400</v>
      </c>
      <c r="J490" s="76" t="s">
        <v>2243</v>
      </c>
      <c r="K490" s="62">
        <v>6</v>
      </c>
      <c r="L490" s="91"/>
      <c r="M490" s="52" t="b">
        <f t="shared" si="186"/>
        <v>0</v>
      </c>
      <c r="N490" s="52"/>
      <c r="O490" s="52"/>
    </row>
    <row r="491" spans="2:16" x14ac:dyDescent="0.3">
      <c r="B491" s="67">
        <v>489</v>
      </c>
      <c r="C491" s="68" t="s">
        <v>1691</v>
      </c>
      <c r="D491" s="68" t="s">
        <v>1692</v>
      </c>
      <c r="E491" s="69" t="s">
        <v>1693</v>
      </c>
      <c r="F491" s="68" t="s">
        <v>1694</v>
      </c>
      <c r="G491" s="68" t="s">
        <v>178</v>
      </c>
      <c r="H491" s="70">
        <v>17155</v>
      </c>
      <c r="I491" s="70">
        <v>12008.5</v>
      </c>
      <c r="J491" s="71" t="s">
        <v>2244</v>
      </c>
      <c r="K491" s="62">
        <v>3</v>
      </c>
      <c r="L491" s="54">
        <v>12008.5</v>
      </c>
      <c r="M491" s="52" t="b">
        <f t="shared" si="186"/>
        <v>1</v>
      </c>
      <c r="N491" s="98">
        <v>17155</v>
      </c>
      <c r="O491" s="99">
        <v>0.7</v>
      </c>
      <c r="P491" s="100" t="b">
        <f>IF(ISBLANK(O491),L491=N491,N491*O491=L491)</f>
        <v>1</v>
      </c>
    </row>
    <row r="492" spans="2:16" x14ac:dyDescent="0.3">
      <c r="B492" s="72">
        <v>490</v>
      </c>
      <c r="C492" s="73" t="s">
        <v>1695</v>
      </c>
      <c r="D492" s="73" t="s">
        <v>1696</v>
      </c>
      <c r="E492" s="74" t="s">
        <v>1697</v>
      </c>
      <c r="F492" s="73" t="s">
        <v>1698</v>
      </c>
      <c r="G492" s="73" t="s">
        <v>32</v>
      </c>
      <c r="H492" s="75">
        <v>8551</v>
      </c>
      <c r="I492" s="75">
        <v>8551</v>
      </c>
      <c r="J492" s="76" t="s">
        <v>2245</v>
      </c>
      <c r="K492" s="62">
        <v>2</v>
      </c>
      <c r="L492" s="91"/>
      <c r="M492" s="52" t="b">
        <f t="shared" si="186"/>
        <v>0</v>
      </c>
      <c r="N492" s="52"/>
      <c r="O492" s="52"/>
    </row>
    <row r="493" spans="2:16" x14ac:dyDescent="0.3">
      <c r="B493" s="67">
        <v>491</v>
      </c>
      <c r="C493" s="68" t="s">
        <v>1699</v>
      </c>
      <c r="D493" s="68" t="s">
        <v>1700</v>
      </c>
      <c r="E493" s="69" t="s">
        <v>1701</v>
      </c>
      <c r="F493" s="68" t="s">
        <v>1702</v>
      </c>
      <c r="G493" s="68" t="s">
        <v>32</v>
      </c>
      <c r="H493" s="70">
        <v>17155</v>
      </c>
      <c r="I493" s="70">
        <v>17155</v>
      </c>
      <c r="J493" s="71" t="s">
        <v>2155</v>
      </c>
      <c r="K493" s="62">
        <v>1</v>
      </c>
      <c r="L493" s="54">
        <v>17155</v>
      </c>
      <c r="M493" s="52" t="b">
        <f t="shared" si="186"/>
        <v>1</v>
      </c>
      <c r="N493" s="101">
        <f t="shared" ref="N493" si="203">L493</f>
        <v>17155</v>
      </c>
      <c r="O493" s="99"/>
      <c r="P493" s="100" t="b">
        <f>IF(ISBLANK(O493),L493=N493,N493*O493=L493)</f>
        <v>1</v>
      </c>
    </row>
    <row r="494" spans="2:16" x14ac:dyDescent="0.3">
      <c r="B494" s="72">
        <v>492</v>
      </c>
      <c r="C494" s="73" t="s">
        <v>1703</v>
      </c>
      <c r="D494" s="73" t="s">
        <v>347</v>
      </c>
      <c r="E494" s="74" t="s">
        <v>348</v>
      </c>
      <c r="F494" s="73" t="s">
        <v>1704</v>
      </c>
      <c r="G494" s="73" t="s">
        <v>32</v>
      </c>
      <c r="H494" s="75">
        <v>2400</v>
      </c>
      <c r="I494" s="75">
        <v>2400</v>
      </c>
      <c r="J494" s="76" t="s">
        <v>2246</v>
      </c>
      <c r="K494" s="62">
        <v>5</v>
      </c>
      <c r="L494" s="91"/>
      <c r="M494" s="52" t="b">
        <f t="shared" si="186"/>
        <v>0</v>
      </c>
      <c r="N494" s="52"/>
      <c r="O494" s="52"/>
    </row>
    <row r="495" spans="2:16" x14ac:dyDescent="0.3">
      <c r="B495" s="67">
        <v>493</v>
      </c>
      <c r="C495" s="68" t="s">
        <v>1705</v>
      </c>
      <c r="D495" s="77" t="s">
        <v>1706</v>
      </c>
      <c r="E495" s="69" t="s">
        <v>1707</v>
      </c>
      <c r="F495" s="68" t="s">
        <v>1708</v>
      </c>
      <c r="G495" s="68" t="s">
        <v>32</v>
      </c>
      <c r="H495" s="70">
        <v>125</v>
      </c>
      <c r="I495" s="70">
        <v>125</v>
      </c>
      <c r="J495" s="71" t="s">
        <v>2062</v>
      </c>
      <c r="K495" s="61">
        <v>4</v>
      </c>
      <c r="L495" s="91"/>
      <c r="M495" s="52" t="b">
        <f t="shared" si="186"/>
        <v>0</v>
      </c>
      <c r="N495" s="52"/>
      <c r="O495" s="52"/>
    </row>
    <row r="496" spans="2:16" x14ac:dyDescent="0.3">
      <c r="B496" s="72">
        <v>494</v>
      </c>
      <c r="C496" s="73" t="s">
        <v>1543</v>
      </c>
      <c r="D496" s="78" t="s">
        <v>1133</v>
      </c>
      <c r="E496" s="74" t="s">
        <v>46</v>
      </c>
      <c r="F496" s="73" t="s">
        <v>1709</v>
      </c>
      <c r="G496" s="73" t="s">
        <v>32</v>
      </c>
      <c r="H496" s="75">
        <v>17155</v>
      </c>
      <c r="I496" s="75">
        <v>17155</v>
      </c>
      <c r="J496" s="76" t="s">
        <v>2247</v>
      </c>
      <c r="K496" s="62">
        <v>3</v>
      </c>
      <c r="L496" s="54">
        <v>17155</v>
      </c>
      <c r="M496" s="52" t="b">
        <f t="shared" si="186"/>
        <v>1</v>
      </c>
      <c r="N496" s="101">
        <f t="shared" ref="N496:N497" si="204">L496</f>
        <v>17155</v>
      </c>
      <c r="O496" s="99"/>
      <c r="P496" s="100" t="b">
        <f t="shared" ref="P496:P497" si="205">IF(ISBLANK(O496),L496=N496,N496*O496=L496)</f>
        <v>1</v>
      </c>
    </row>
    <row r="497" spans="2:16" x14ac:dyDescent="0.3">
      <c r="B497" s="67">
        <v>495</v>
      </c>
      <c r="C497" s="68" t="s">
        <v>1710</v>
      </c>
      <c r="D497" s="68" t="s">
        <v>1711</v>
      </c>
      <c r="E497" s="69" t="s">
        <v>1352</v>
      </c>
      <c r="F497" s="68" t="s">
        <v>1712</v>
      </c>
      <c r="G497" s="68" t="s">
        <v>32</v>
      </c>
      <c r="H497" s="70">
        <v>17155</v>
      </c>
      <c r="I497" s="70">
        <v>17155</v>
      </c>
      <c r="J497" s="71" t="s">
        <v>2248</v>
      </c>
      <c r="K497" s="62">
        <v>3</v>
      </c>
      <c r="L497" s="54">
        <v>17155</v>
      </c>
      <c r="M497" s="52" t="b">
        <f t="shared" si="186"/>
        <v>1</v>
      </c>
      <c r="N497" s="101">
        <f t="shared" si="204"/>
        <v>17155</v>
      </c>
      <c r="O497" s="99"/>
      <c r="P497" s="100" t="b">
        <f t="shared" si="205"/>
        <v>1</v>
      </c>
    </row>
    <row r="498" spans="2:16" x14ac:dyDescent="0.3">
      <c r="B498" s="72">
        <v>496</v>
      </c>
      <c r="C498" s="73" t="s">
        <v>1713</v>
      </c>
      <c r="D498" s="73" t="s">
        <v>1714</v>
      </c>
      <c r="E498" s="74" t="s">
        <v>1715</v>
      </c>
      <c r="F498" s="73" t="s">
        <v>1716</v>
      </c>
      <c r="G498" s="73" t="s">
        <v>32</v>
      </c>
      <c r="H498" s="75">
        <v>2400</v>
      </c>
      <c r="I498" s="75">
        <v>2400</v>
      </c>
      <c r="J498" s="76" t="s">
        <v>2079</v>
      </c>
      <c r="K498" s="62">
        <v>4</v>
      </c>
      <c r="L498" s="91"/>
      <c r="M498" s="52" t="b">
        <f t="shared" si="186"/>
        <v>0</v>
      </c>
      <c r="N498" s="52"/>
      <c r="O498" s="52"/>
    </row>
    <row r="499" spans="2:16" x14ac:dyDescent="0.3">
      <c r="B499" s="67">
        <v>497</v>
      </c>
      <c r="C499" s="68" t="s">
        <v>1717</v>
      </c>
      <c r="D499" s="68" t="s">
        <v>1718</v>
      </c>
      <c r="E499" s="69" t="s">
        <v>1719</v>
      </c>
      <c r="F499" s="68" t="s">
        <v>1720</v>
      </c>
      <c r="G499" s="68" t="s">
        <v>32</v>
      </c>
      <c r="H499" s="70">
        <v>17155</v>
      </c>
      <c r="I499" s="70">
        <v>17155</v>
      </c>
      <c r="J499" s="71" t="s">
        <v>2217</v>
      </c>
      <c r="K499" s="61">
        <v>1</v>
      </c>
      <c r="L499" s="54">
        <v>17155</v>
      </c>
      <c r="M499" s="52" t="b">
        <f t="shared" si="186"/>
        <v>1</v>
      </c>
      <c r="N499" s="101">
        <f t="shared" ref="N499:N500" si="206">L499</f>
        <v>17155</v>
      </c>
      <c r="O499" s="99"/>
      <c r="P499" s="100" t="b">
        <f t="shared" ref="P499:P500" si="207">IF(ISBLANK(O499),L499=N499,N499*O499=L499)</f>
        <v>1</v>
      </c>
    </row>
    <row r="500" spans="2:16" x14ac:dyDescent="0.3">
      <c r="B500" s="72">
        <v>498</v>
      </c>
      <c r="C500" s="73" t="s">
        <v>1721</v>
      </c>
      <c r="D500" s="78" t="s">
        <v>1256</v>
      </c>
      <c r="E500" s="74" t="s">
        <v>1722</v>
      </c>
      <c r="F500" s="73" t="s">
        <v>1723</v>
      </c>
      <c r="G500" s="73" t="s">
        <v>32</v>
      </c>
      <c r="H500" s="75">
        <v>19555</v>
      </c>
      <c r="I500" s="75">
        <v>19555</v>
      </c>
      <c r="J500" s="76" t="s">
        <v>2249</v>
      </c>
      <c r="K500" s="62">
        <v>2</v>
      </c>
      <c r="L500" s="54">
        <v>17155</v>
      </c>
      <c r="M500" s="52" t="b">
        <f t="shared" si="186"/>
        <v>1</v>
      </c>
      <c r="N500" s="101">
        <f t="shared" si="206"/>
        <v>17155</v>
      </c>
      <c r="O500" s="99"/>
      <c r="P500" s="100" t="b">
        <f t="shared" si="207"/>
        <v>1</v>
      </c>
    </row>
    <row r="501" spans="2:16" x14ac:dyDescent="0.3">
      <c r="B501" s="67">
        <v>499</v>
      </c>
      <c r="C501" s="68" t="s">
        <v>1724</v>
      </c>
      <c r="D501" s="68" t="s">
        <v>1725</v>
      </c>
      <c r="E501" s="69" t="s">
        <v>1726</v>
      </c>
      <c r="F501" s="68" t="s">
        <v>99</v>
      </c>
      <c r="G501" s="68" t="s">
        <v>27</v>
      </c>
      <c r="H501" s="70">
        <v>375</v>
      </c>
      <c r="I501" s="70">
        <v>300</v>
      </c>
      <c r="J501" s="71" t="s">
        <v>2250</v>
      </c>
      <c r="K501" s="61">
        <v>1</v>
      </c>
      <c r="L501" s="91"/>
      <c r="M501" s="52" t="b">
        <f t="shared" si="186"/>
        <v>0</v>
      </c>
      <c r="N501" s="52"/>
      <c r="O501" s="52"/>
    </row>
    <row r="502" spans="2:16" x14ac:dyDescent="0.3">
      <c r="B502" s="72">
        <v>500</v>
      </c>
      <c r="C502" s="73" t="s">
        <v>1727</v>
      </c>
      <c r="D502" s="73" t="s">
        <v>1728</v>
      </c>
      <c r="E502" s="74" t="s">
        <v>1729</v>
      </c>
      <c r="F502" s="73" t="s">
        <v>1730</v>
      </c>
      <c r="G502" s="73" t="s">
        <v>32</v>
      </c>
      <c r="H502" s="75">
        <v>17155</v>
      </c>
      <c r="I502" s="75">
        <v>17155</v>
      </c>
      <c r="J502" s="76" t="s">
        <v>2251</v>
      </c>
      <c r="K502" s="62">
        <v>1</v>
      </c>
      <c r="L502" s="54">
        <v>17155</v>
      </c>
      <c r="M502" s="52" t="b">
        <f t="shared" si="186"/>
        <v>1</v>
      </c>
      <c r="N502" s="101">
        <f t="shared" ref="N502:N503" si="208">L502</f>
        <v>17155</v>
      </c>
      <c r="O502" s="99"/>
      <c r="P502" s="100" t="b">
        <f t="shared" ref="P502:P503" si="209">IF(ISBLANK(O502),L502=N502,N502*O502=L502)</f>
        <v>1</v>
      </c>
    </row>
    <row r="503" spans="2:16" x14ac:dyDescent="0.3">
      <c r="B503" s="67">
        <v>501</v>
      </c>
      <c r="C503" s="68" t="s">
        <v>1731</v>
      </c>
      <c r="D503" s="68" t="s">
        <v>1732</v>
      </c>
      <c r="E503" s="69" t="s">
        <v>1733</v>
      </c>
      <c r="F503" s="68" t="s">
        <v>1734</v>
      </c>
      <c r="G503" s="68" t="s">
        <v>32</v>
      </c>
      <c r="H503" s="70">
        <v>11992</v>
      </c>
      <c r="I503" s="70">
        <v>11992</v>
      </c>
      <c r="J503" s="71" t="s">
        <v>2041</v>
      </c>
      <c r="K503" s="62">
        <v>1</v>
      </c>
      <c r="L503" s="54">
        <v>11992</v>
      </c>
      <c r="M503" s="52" t="b">
        <f t="shared" si="186"/>
        <v>1</v>
      </c>
      <c r="N503" s="101">
        <f t="shared" si="208"/>
        <v>11992</v>
      </c>
      <c r="O503" s="99"/>
      <c r="P503" s="100" t="b">
        <f t="shared" si="209"/>
        <v>1</v>
      </c>
    </row>
    <row r="504" spans="2:16" x14ac:dyDescent="0.3">
      <c r="B504" s="72">
        <v>502</v>
      </c>
      <c r="C504" s="73" t="s">
        <v>1735</v>
      </c>
      <c r="D504" s="73" t="s">
        <v>1736</v>
      </c>
      <c r="E504" s="74" t="s">
        <v>1737</v>
      </c>
      <c r="F504" s="73" t="s">
        <v>1738</v>
      </c>
      <c r="G504" s="73" t="s">
        <v>18</v>
      </c>
      <c r="H504" s="75">
        <v>121.39</v>
      </c>
      <c r="I504" s="75">
        <v>53.3</v>
      </c>
      <c r="J504" s="76" t="s">
        <v>2252</v>
      </c>
      <c r="K504" s="62">
        <v>1</v>
      </c>
      <c r="L504" s="91"/>
      <c r="M504" s="52" t="b">
        <f t="shared" si="186"/>
        <v>0</v>
      </c>
      <c r="N504" s="52"/>
      <c r="O504" s="52"/>
    </row>
    <row r="505" spans="2:16" x14ac:dyDescent="0.3">
      <c r="B505" s="67">
        <v>503</v>
      </c>
      <c r="C505" s="68" t="s">
        <v>1739</v>
      </c>
      <c r="D505" s="68" t="s">
        <v>1740</v>
      </c>
      <c r="E505" s="69" t="s">
        <v>1741</v>
      </c>
      <c r="F505" s="68" t="s">
        <v>99</v>
      </c>
      <c r="G505" s="68" t="s">
        <v>32</v>
      </c>
      <c r="H505" s="70">
        <v>17155</v>
      </c>
      <c r="I505" s="70">
        <v>17155</v>
      </c>
      <c r="J505" s="71" t="s">
        <v>2253</v>
      </c>
      <c r="K505" s="61">
        <v>1</v>
      </c>
      <c r="L505" s="54">
        <v>17155</v>
      </c>
      <c r="M505" s="52" t="b">
        <f t="shared" si="186"/>
        <v>1</v>
      </c>
      <c r="N505" s="101">
        <f t="shared" ref="N505" si="210">L505</f>
        <v>17155</v>
      </c>
      <c r="O505" s="99"/>
      <c r="P505" s="100" t="b">
        <f>IF(ISBLANK(O505),L505=N505,N505*O505=L505)</f>
        <v>1</v>
      </c>
    </row>
    <row r="506" spans="2:16" x14ac:dyDescent="0.3">
      <c r="B506" s="72">
        <v>504</v>
      </c>
      <c r="C506" s="73" t="s">
        <v>1742</v>
      </c>
      <c r="D506" s="73" t="s">
        <v>1743</v>
      </c>
      <c r="E506" s="74" t="s">
        <v>1744</v>
      </c>
      <c r="F506" s="73" t="s">
        <v>1745</v>
      </c>
      <c r="G506" s="73" t="s">
        <v>32</v>
      </c>
      <c r="H506" s="75">
        <v>3016</v>
      </c>
      <c r="I506" s="75">
        <v>3016</v>
      </c>
      <c r="J506" s="76" t="s">
        <v>2254</v>
      </c>
      <c r="K506" s="62">
        <v>5</v>
      </c>
      <c r="L506" s="91"/>
      <c r="M506" s="52" t="b">
        <f t="shared" si="186"/>
        <v>0</v>
      </c>
      <c r="N506" s="52"/>
      <c r="O506" s="52"/>
    </row>
    <row r="507" spans="2:16" x14ac:dyDescent="0.3">
      <c r="B507" s="67">
        <v>505</v>
      </c>
      <c r="C507" s="68" t="s">
        <v>896</v>
      </c>
      <c r="D507" s="68" t="s">
        <v>897</v>
      </c>
      <c r="E507" s="69" t="s">
        <v>898</v>
      </c>
      <c r="F507" s="68" t="s">
        <v>1746</v>
      </c>
      <c r="G507" s="68" t="s">
        <v>32</v>
      </c>
      <c r="H507" s="70">
        <v>17155</v>
      </c>
      <c r="I507" s="70">
        <v>17155</v>
      </c>
      <c r="J507" s="71" t="s">
        <v>2255</v>
      </c>
      <c r="K507" s="62">
        <v>6</v>
      </c>
      <c r="L507" s="54">
        <v>17155</v>
      </c>
      <c r="M507" s="52" t="b">
        <f t="shared" si="186"/>
        <v>1</v>
      </c>
      <c r="N507" s="101">
        <f t="shared" ref="N507:N509" si="211">L507</f>
        <v>17155</v>
      </c>
      <c r="O507" s="99"/>
      <c r="P507" s="100" t="b">
        <f t="shared" ref="P507:P509" si="212">IF(ISBLANK(O507),L507=N507,N507*O507=L507)</f>
        <v>1</v>
      </c>
    </row>
    <row r="508" spans="2:16" x14ac:dyDescent="0.3">
      <c r="B508" s="72">
        <v>506</v>
      </c>
      <c r="C508" s="73" t="s">
        <v>1747</v>
      </c>
      <c r="D508" s="73" t="s">
        <v>1748</v>
      </c>
      <c r="E508" s="74" t="s">
        <v>1749</v>
      </c>
      <c r="F508" s="73" t="s">
        <v>220</v>
      </c>
      <c r="G508" s="73" t="s">
        <v>32</v>
      </c>
      <c r="H508" s="75">
        <v>17155</v>
      </c>
      <c r="I508" s="75">
        <v>17155</v>
      </c>
      <c r="J508" s="76" t="s">
        <v>2256</v>
      </c>
      <c r="K508" s="61">
        <v>2</v>
      </c>
      <c r="L508" s="54">
        <v>17155</v>
      </c>
      <c r="M508" s="52" t="b">
        <f t="shared" si="186"/>
        <v>1</v>
      </c>
      <c r="N508" s="101">
        <f t="shared" si="211"/>
        <v>17155</v>
      </c>
      <c r="O508" s="99"/>
      <c r="P508" s="100" t="b">
        <f t="shared" si="212"/>
        <v>1</v>
      </c>
    </row>
    <row r="509" spans="2:16" x14ac:dyDescent="0.3">
      <c r="B509" s="67">
        <v>507</v>
      </c>
      <c r="C509" s="68" t="s">
        <v>1899</v>
      </c>
      <c r="D509" s="77" t="s">
        <v>398</v>
      </c>
      <c r="E509" s="69" t="s">
        <v>563</v>
      </c>
      <c r="F509" s="68" t="s">
        <v>1750</v>
      </c>
      <c r="G509" s="68" t="s">
        <v>32</v>
      </c>
      <c r="H509" s="70">
        <v>19555</v>
      </c>
      <c r="I509" s="70">
        <v>19555</v>
      </c>
      <c r="J509" s="71" t="s">
        <v>2257</v>
      </c>
      <c r="K509" s="62">
        <v>5</v>
      </c>
      <c r="L509" s="54">
        <v>17155</v>
      </c>
      <c r="M509" s="52" t="b">
        <f t="shared" si="186"/>
        <v>1</v>
      </c>
      <c r="N509" s="101">
        <f t="shared" si="211"/>
        <v>17155</v>
      </c>
      <c r="O509" s="99"/>
      <c r="P509" s="100" t="b">
        <f t="shared" si="212"/>
        <v>1</v>
      </c>
    </row>
    <row r="510" spans="2:16" x14ac:dyDescent="0.3">
      <c r="B510" s="72">
        <v>508</v>
      </c>
      <c r="C510" s="73" t="s">
        <v>1751</v>
      </c>
      <c r="D510" s="78" t="s">
        <v>1752</v>
      </c>
      <c r="E510" s="74" t="s">
        <v>1753</v>
      </c>
      <c r="F510" s="73" t="s">
        <v>1754</v>
      </c>
      <c r="G510" s="73" t="s">
        <v>32</v>
      </c>
      <c r="H510" s="75">
        <v>2400</v>
      </c>
      <c r="I510" s="75">
        <v>2400</v>
      </c>
      <c r="J510" s="76" t="s">
        <v>2258</v>
      </c>
      <c r="K510" s="62">
        <v>1</v>
      </c>
      <c r="L510" s="91"/>
      <c r="M510" s="52" t="b">
        <f t="shared" si="186"/>
        <v>0</v>
      </c>
      <c r="N510" s="52"/>
      <c r="O510" s="52"/>
    </row>
    <row r="511" spans="2:16" x14ac:dyDescent="0.3">
      <c r="B511" s="67">
        <v>509</v>
      </c>
      <c r="C511" s="68" t="s">
        <v>1755</v>
      </c>
      <c r="D511" s="77" t="s">
        <v>1238</v>
      </c>
      <c r="E511" s="69" t="s">
        <v>1756</v>
      </c>
      <c r="F511" s="68" t="s">
        <v>1757</v>
      </c>
      <c r="G511" s="68" t="s">
        <v>32</v>
      </c>
      <c r="H511" s="70">
        <v>19555</v>
      </c>
      <c r="I511" s="70">
        <v>19555</v>
      </c>
      <c r="J511" s="71" t="s">
        <v>2259</v>
      </c>
      <c r="K511" s="62">
        <v>2</v>
      </c>
      <c r="L511" s="54">
        <v>17155</v>
      </c>
      <c r="M511" s="52" t="b">
        <f t="shared" si="186"/>
        <v>1</v>
      </c>
      <c r="N511" s="101">
        <f t="shared" ref="N511:N513" si="213">L511</f>
        <v>17155</v>
      </c>
      <c r="O511" s="99"/>
      <c r="P511" s="100" t="b">
        <f t="shared" ref="P511:P513" si="214">IF(ISBLANK(O511),L511=N511,N511*O511=L511)</f>
        <v>1</v>
      </c>
    </row>
    <row r="512" spans="2:16" x14ac:dyDescent="0.3">
      <c r="B512" s="72">
        <v>510</v>
      </c>
      <c r="C512" s="73" t="s">
        <v>1758</v>
      </c>
      <c r="D512" s="73" t="s">
        <v>1759</v>
      </c>
      <c r="E512" s="74" t="s">
        <v>1760</v>
      </c>
      <c r="F512" s="73" t="s">
        <v>1761</v>
      </c>
      <c r="G512" s="73" t="s">
        <v>32</v>
      </c>
      <c r="H512" s="75">
        <v>17155</v>
      </c>
      <c r="I512" s="75">
        <v>17155</v>
      </c>
      <c r="J512" s="76" t="s">
        <v>1975</v>
      </c>
      <c r="K512" s="62">
        <v>5</v>
      </c>
      <c r="L512" s="54">
        <v>17155</v>
      </c>
      <c r="M512" s="52" t="b">
        <f t="shared" si="186"/>
        <v>1</v>
      </c>
      <c r="N512" s="101">
        <f t="shared" si="213"/>
        <v>17155</v>
      </c>
      <c r="O512" s="99"/>
      <c r="P512" s="100" t="b">
        <f t="shared" si="214"/>
        <v>1</v>
      </c>
    </row>
    <row r="513" spans="2:16" x14ac:dyDescent="0.3">
      <c r="B513" s="67">
        <v>511</v>
      </c>
      <c r="C513" s="68" t="s">
        <v>1762</v>
      </c>
      <c r="D513" s="68" t="s">
        <v>1763</v>
      </c>
      <c r="E513" s="69" t="s">
        <v>1764</v>
      </c>
      <c r="F513" s="68" t="s">
        <v>1765</v>
      </c>
      <c r="G513" s="68" t="s">
        <v>32</v>
      </c>
      <c r="H513" s="70">
        <v>17155</v>
      </c>
      <c r="I513" s="70">
        <v>17155</v>
      </c>
      <c r="J513" s="71" t="s">
        <v>2234</v>
      </c>
      <c r="K513" s="62">
        <v>2</v>
      </c>
      <c r="L513" s="54">
        <v>17155</v>
      </c>
      <c r="M513" s="52" t="b">
        <f t="shared" si="186"/>
        <v>1</v>
      </c>
      <c r="N513" s="101">
        <f t="shared" si="213"/>
        <v>17155</v>
      </c>
      <c r="O513" s="99"/>
      <c r="P513" s="100" t="b">
        <f t="shared" si="214"/>
        <v>1</v>
      </c>
    </row>
    <row r="514" spans="2:16" x14ac:dyDescent="0.3">
      <c r="B514" s="72">
        <v>512</v>
      </c>
      <c r="C514" s="73" t="s">
        <v>1488</v>
      </c>
      <c r="D514" s="73" t="s">
        <v>1489</v>
      </c>
      <c r="E514" s="74" t="s">
        <v>1490</v>
      </c>
      <c r="F514" s="73" t="s">
        <v>1766</v>
      </c>
      <c r="G514" s="73" t="s">
        <v>32</v>
      </c>
      <c r="H514" s="75">
        <v>125</v>
      </c>
      <c r="I514" s="75">
        <v>125</v>
      </c>
      <c r="J514" s="76" t="s">
        <v>2317</v>
      </c>
      <c r="K514" s="62">
        <v>2</v>
      </c>
      <c r="L514" s="91"/>
      <c r="M514" s="52" t="b">
        <f t="shared" si="186"/>
        <v>0</v>
      </c>
      <c r="N514" s="52"/>
      <c r="O514" s="52"/>
    </row>
    <row r="515" spans="2:16" x14ac:dyDescent="0.3">
      <c r="B515" s="67">
        <v>513</v>
      </c>
      <c r="C515" s="68" t="s">
        <v>1767</v>
      </c>
      <c r="D515" s="68" t="s">
        <v>1752</v>
      </c>
      <c r="E515" s="69" t="s">
        <v>1768</v>
      </c>
      <c r="F515" s="68" t="s">
        <v>1769</v>
      </c>
      <c r="G515" s="68" t="s">
        <v>32</v>
      </c>
      <c r="H515" s="70">
        <v>2400</v>
      </c>
      <c r="I515" s="70">
        <v>2400</v>
      </c>
      <c r="J515" s="71" t="s">
        <v>2260</v>
      </c>
      <c r="K515" s="62">
        <v>6</v>
      </c>
      <c r="L515" s="91"/>
      <c r="M515" s="52" t="b">
        <f t="shared" si="186"/>
        <v>0</v>
      </c>
      <c r="N515" s="52"/>
      <c r="O515" s="52"/>
    </row>
    <row r="516" spans="2:16" x14ac:dyDescent="0.3">
      <c r="B516" s="72">
        <v>514</v>
      </c>
      <c r="C516" s="73" t="s">
        <v>1770</v>
      </c>
      <c r="D516" s="73" t="s">
        <v>1771</v>
      </c>
      <c r="E516" s="74" t="s">
        <v>1772</v>
      </c>
      <c r="F516" s="73" t="s">
        <v>1773</v>
      </c>
      <c r="G516" s="73" t="s">
        <v>32</v>
      </c>
      <c r="H516" s="75">
        <v>125</v>
      </c>
      <c r="I516" s="75">
        <v>125</v>
      </c>
      <c r="J516" s="76" t="s">
        <v>2261</v>
      </c>
      <c r="K516" s="62">
        <v>5</v>
      </c>
      <c r="L516" s="91"/>
      <c r="M516" s="52" t="b">
        <f t="shared" ref="M516:M550" si="215">ISNUMBER(L516)</f>
        <v>0</v>
      </c>
      <c r="N516" s="52"/>
      <c r="O516" s="52"/>
    </row>
    <row r="517" spans="2:16" x14ac:dyDescent="0.3">
      <c r="B517" s="67">
        <v>515</v>
      </c>
      <c r="C517" s="68" t="s">
        <v>1774</v>
      </c>
      <c r="D517" s="68" t="s">
        <v>1775</v>
      </c>
      <c r="E517" s="69" t="s">
        <v>1776</v>
      </c>
      <c r="F517" s="68" t="s">
        <v>1777</v>
      </c>
      <c r="G517" s="68" t="s">
        <v>32</v>
      </c>
      <c r="H517" s="70">
        <v>17155</v>
      </c>
      <c r="I517" s="70">
        <v>17155</v>
      </c>
      <c r="J517" s="71" t="s">
        <v>1975</v>
      </c>
      <c r="K517" s="62">
        <v>5</v>
      </c>
      <c r="L517" s="54">
        <v>17155</v>
      </c>
      <c r="M517" s="52" t="b">
        <f t="shared" si="215"/>
        <v>1</v>
      </c>
      <c r="N517" s="101">
        <f t="shared" ref="N517" si="216">L517</f>
        <v>17155</v>
      </c>
      <c r="O517" s="99"/>
      <c r="P517" s="100" t="b">
        <f>IF(ISBLANK(O517),L517=N517,N517*O517=L517)</f>
        <v>1</v>
      </c>
    </row>
    <row r="518" spans="2:16" x14ac:dyDescent="0.3">
      <c r="B518" s="72">
        <v>516</v>
      </c>
      <c r="C518" s="73" t="s">
        <v>1778</v>
      </c>
      <c r="D518" s="78" t="s">
        <v>1550</v>
      </c>
      <c r="E518" s="74" t="s">
        <v>1779</v>
      </c>
      <c r="F518" s="73" t="s">
        <v>1780</v>
      </c>
      <c r="G518" s="73" t="s">
        <v>32</v>
      </c>
      <c r="H518" s="75">
        <v>2400</v>
      </c>
      <c r="I518" s="75">
        <v>2400</v>
      </c>
      <c r="J518" s="76" t="s">
        <v>1967</v>
      </c>
      <c r="K518" s="62">
        <v>5</v>
      </c>
      <c r="L518" s="91"/>
      <c r="M518" s="52" t="b">
        <f t="shared" si="215"/>
        <v>0</v>
      </c>
      <c r="N518" s="52"/>
      <c r="O518" s="52"/>
    </row>
    <row r="519" spans="2:16" x14ac:dyDescent="0.3">
      <c r="B519" s="67">
        <v>517</v>
      </c>
      <c r="C519" s="68" t="s">
        <v>1781</v>
      </c>
      <c r="D519" s="68" t="s">
        <v>1782</v>
      </c>
      <c r="E519" s="69" t="s">
        <v>1783</v>
      </c>
      <c r="F519" s="68" t="s">
        <v>1784</v>
      </c>
      <c r="G519" s="68" t="s">
        <v>32</v>
      </c>
      <c r="H519" s="70">
        <v>19555</v>
      </c>
      <c r="I519" s="70">
        <v>19555</v>
      </c>
      <c r="J519" s="71" t="s">
        <v>2262</v>
      </c>
      <c r="K519" s="62">
        <v>5</v>
      </c>
      <c r="L519" s="54">
        <v>17155</v>
      </c>
      <c r="M519" s="52" t="b">
        <f t="shared" si="215"/>
        <v>1</v>
      </c>
      <c r="N519" s="101">
        <f t="shared" ref="N519:N521" si="217">L519</f>
        <v>17155</v>
      </c>
      <c r="O519" s="99"/>
      <c r="P519" s="100" t="b">
        <f t="shared" ref="P519:P521" si="218">IF(ISBLANK(O519),L519=N519,N519*O519=L519)</f>
        <v>1</v>
      </c>
    </row>
    <row r="520" spans="2:16" x14ac:dyDescent="0.3">
      <c r="B520" s="72">
        <v>518</v>
      </c>
      <c r="C520" s="73" t="s">
        <v>1785</v>
      </c>
      <c r="D520" s="78" t="s">
        <v>1759</v>
      </c>
      <c r="E520" s="74" t="s">
        <v>1786</v>
      </c>
      <c r="F520" s="73" t="s">
        <v>1787</v>
      </c>
      <c r="G520" s="73" t="s">
        <v>32</v>
      </c>
      <c r="H520" s="75">
        <v>11992</v>
      </c>
      <c r="I520" s="75">
        <v>11992</v>
      </c>
      <c r="J520" s="76" t="s">
        <v>2001</v>
      </c>
      <c r="K520" s="61">
        <v>2</v>
      </c>
      <c r="L520" s="54">
        <v>11992</v>
      </c>
      <c r="M520" s="52" t="b">
        <f t="shared" si="215"/>
        <v>1</v>
      </c>
      <c r="N520" s="101">
        <f t="shared" si="217"/>
        <v>11992</v>
      </c>
      <c r="O520" s="99"/>
      <c r="P520" s="100" t="b">
        <f t="shared" si="218"/>
        <v>1</v>
      </c>
    </row>
    <row r="521" spans="2:16" x14ac:dyDescent="0.3">
      <c r="B521" s="67">
        <v>519</v>
      </c>
      <c r="C521" s="68" t="s">
        <v>1788</v>
      </c>
      <c r="D521" s="68" t="s">
        <v>1789</v>
      </c>
      <c r="E521" s="69" t="s">
        <v>1790</v>
      </c>
      <c r="F521" s="68" t="s">
        <v>1791</v>
      </c>
      <c r="G521" s="68" t="s">
        <v>32</v>
      </c>
      <c r="H521" s="70">
        <v>11992</v>
      </c>
      <c r="I521" s="70">
        <v>11992</v>
      </c>
      <c r="J521" s="71" t="s">
        <v>2263</v>
      </c>
      <c r="K521" s="62">
        <v>1</v>
      </c>
      <c r="L521" s="54">
        <v>11992</v>
      </c>
      <c r="M521" s="52" t="b">
        <f t="shared" si="215"/>
        <v>1</v>
      </c>
      <c r="N521" s="101">
        <f t="shared" si="217"/>
        <v>11992</v>
      </c>
      <c r="O521" s="99"/>
      <c r="P521" s="100" t="b">
        <f t="shared" si="218"/>
        <v>1</v>
      </c>
    </row>
    <row r="522" spans="2:16" x14ac:dyDescent="0.3">
      <c r="B522" s="72">
        <v>520</v>
      </c>
      <c r="C522" s="73" t="s">
        <v>1792</v>
      </c>
      <c r="D522" s="73" t="s">
        <v>1793</v>
      </c>
      <c r="E522" s="74" t="s">
        <v>1794</v>
      </c>
      <c r="F522" s="73" t="s">
        <v>1795</v>
      </c>
      <c r="G522" s="73" t="s">
        <v>32</v>
      </c>
      <c r="H522" s="75">
        <v>2160</v>
      </c>
      <c r="I522" s="75">
        <v>2160</v>
      </c>
      <c r="J522" s="76" t="s">
        <v>2264</v>
      </c>
      <c r="K522" s="62">
        <v>1</v>
      </c>
      <c r="L522" s="91"/>
      <c r="M522" s="52" t="b">
        <f t="shared" si="215"/>
        <v>0</v>
      </c>
      <c r="N522" s="52"/>
      <c r="O522" s="52"/>
    </row>
    <row r="523" spans="2:16" x14ac:dyDescent="0.3">
      <c r="B523" s="67">
        <v>521</v>
      </c>
      <c r="C523" s="68" t="s">
        <v>1796</v>
      </c>
      <c r="D523" s="68" t="s">
        <v>1797</v>
      </c>
      <c r="E523" s="69" t="s">
        <v>1798</v>
      </c>
      <c r="F523" s="68" t="s">
        <v>1799</v>
      </c>
      <c r="G523" s="68" t="s">
        <v>32</v>
      </c>
      <c r="H523" s="70">
        <v>17155</v>
      </c>
      <c r="I523" s="70">
        <v>17155</v>
      </c>
      <c r="J523" s="71" t="s">
        <v>2318</v>
      </c>
      <c r="K523" s="62">
        <v>3</v>
      </c>
      <c r="L523" s="54">
        <v>17155</v>
      </c>
      <c r="M523" s="52" t="b">
        <f t="shared" si="215"/>
        <v>1</v>
      </c>
      <c r="N523" s="101">
        <f t="shared" ref="N523" si="219">L523</f>
        <v>17155</v>
      </c>
      <c r="O523" s="99"/>
      <c r="P523" s="100" t="b">
        <f>IF(ISBLANK(O523),L523=N523,N523*O523=L523)</f>
        <v>1</v>
      </c>
    </row>
    <row r="524" spans="2:16" x14ac:dyDescent="0.3">
      <c r="B524" s="72">
        <v>522</v>
      </c>
      <c r="C524" s="73" t="s">
        <v>1687</v>
      </c>
      <c r="D524" s="73" t="s">
        <v>1688</v>
      </c>
      <c r="E524" s="74" t="s">
        <v>1689</v>
      </c>
      <c r="F524" s="73" t="s">
        <v>99</v>
      </c>
      <c r="G524" s="73" t="s">
        <v>32</v>
      </c>
      <c r="H524" s="75">
        <v>453</v>
      </c>
      <c r="I524" s="75">
        <v>453</v>
      </c>
      <c r="J524" s="76" t="s">
        <v>2265</v>
      </c>
      <c r="K524" s="61">
        <v>1</v>
      </c>
      <c r="L524" s="91"/>
      <c r="M524" s="52" t="b">
        <f t="shared" si="215"/>
        <v>0</v>
      </c>
      <c r="N524" s="52"/>
      <c r="O524" s="52"/>
    </row>
    <row r="525" spans="2:16" x14ac:dyDescent="0.3">
      <c r="B525" s="67">
        <v>523</v>
      </c>
      <c r="C525" s="68" t="s">
        <v>1800</v>
      </c>
      <c r="D525" s="68" t="s">
        <v>1801</v>
      </c>
      <c r="E525" s="69" t="s">
        <v>1802</v>
      </c>
      <c r="F525" s="68" t="s">
        <v>1803</v>
      </c>
      <c r="G525" s="68" t="s">
        <v>32</v>
      </c>
      <c r="H525" s="70">
        <v>17155</v>
      </c>
      <c r="I525" s="70">
        <v>17155</v>
      </c>
      <c r="J525" s="71" t="s">
        <v>1975</v>
      </c>
      <c r="K525" s="62">
        <v>1</v>
      </c>
      <c r="L525" s="54">
        <v>17155</v>
      </c>
      <c r="M525" s="52" t="b">
        <f t="shared" si="215"/>
        <v>1</v>
      </c>
      <c r="N525" s="101">
        <f t="shared" ref="N525:N528" si="220">L525</f>
        <v>17155</v>
      </c>
      <c r="O525" s="99"/>
      <c r="P525" s="100" t="b">
        <f t="shared" ref="P525:P530" si="221">IF(ISBLANK(O525),L525=N525,N525*O525=L525)</f>
        <v>1</v>
      </c>
    </row>
    <row r="526" spans="2:16" x14ac:dyDescent="0.3">
      <c r="B526" s="72">
        <v>524</v>
      </c>
      <c r="C526" s="73" t="s">
        <v>1804</v>
      </c>
      <c r="D526" s="73" t="s">
        <v>1805</v>
      </c>
      <c r="E526" s="74" t="s">
        <v>1806</v>
      </c>
      <c r="F526" s="73" t="s">
        <v>1807</v>
      </c>
      <c r="G526" s="73" t="s">
        <v>32</v>
      </c>
      <c r="H526" s="75">
        <v>19555</v>
      </c>
      <c r="I526" s="75">
        <v>19555</v>
      </c>
      <c r="J526" s="76" t="s">
        <v>2266</v>
      </c>
      <c r="K526" s="62">
        <v>1</v>
      </c>
      <c r="L526" s="54">
        <v>17155</v>
      </c>
      <c r="M526" s="52" t="b">
        <f t="shared" si="215"/>
        <v>1</v>
      </c>
      <c r="N526" s="101">
        <f t="shared" si="220"/>
        <v>17155</v>
      </c>
      <c r="O526" s="99"/>
      <c r="P526" s="100" t="b">
        <f t="shared" si="221"/>
        <v>1</v>
      </c>
    </row>
    <row r="527" spans="2:16" x14ac:dyDescent="0.3">
      <c r="B527" s="67">
        <v>525</v>
      </c>
      <c r="C527" s="68" t="s">
        <v>1808</v>
      </c>
      <c r="D527" s="68" t="s">
        <v>1809</v>
      </c>
      <c r="E527" s="69" t="s">
        <v>1810</v>
      </c>
      <c r="F527" s="68" t="s">
        <v>1811</v>
      </c>
      <c r="G527" s="68" t="s">
        <v>32</v>
      </c>
      <c r="H527" s="70">
        <v>17155</v>
      </c>
      <c r="I527" s="70">
        <v>17155</v>
      </c>
      <c r="J527" s="71" t="s">
        <v>2155</v>
      </c>
      <c r="K527" s="62">
        <v>3</v>
      </c>
      <c r="L527" s="54">
        <v>17155</v>
      </c>
      <c r="M527" s="52" t="b">
        <f t="shared" si="215"/>
        <v>1</v>
      </c>
      <c r="N527" s="101">
        <f t="shared" si="220"/>
        <v>17155</v>
      </c>
      <c r="O527" s="99"/>
      <c r="P527" s="100" t="b">
        <f t="shared" si="221"/>
        <v>1</v>
      </c>
    </row>
    <row r="528" spans="2:16" x14ac:dyDescent="0.3">
      <c r="B528" s="72">
        <v>526</v>
      </c>
      <c r="C528" s="73" t="s">
        <v>1812</v>
      </c>
      <c r="D528" s="73" t="s">
        <v>1813</v>
      </c>
      <c r="E528" s="74" t="s">
        <v>1814</v>
      </c>
      <c r="F528" s="73" t="s">
        <v>1815</v>
      </c>
      <c r="G528" s="73" t="s">
        <v>32</v>
      </c>
      <c r="H528" s="75">
        <v>17155</v>
      </c>
      <c r="I528" s="75">
        <v>17155</v>
      </c>
      <c r="J528" s="76" t="s">
        <v>2155</v>
      </c>
      <c r="K528" s="62">
        <v>1</v>
      </c>
      <c r="L528" s="54">
        <v>17155</v>
      </c>
      <c r="M528" s="52" t="b">
        <f t="shared" si="215"/>
        <v>1</v>
      </c>
      <c r="N528" s="101">
        <f t="shared" si="220"/>
        <v>17155</v>
      </c>
      <c r="O528" s="99"/>
      <c r="P528" s="100" t="b">
        <f t="shared" si="221"/>
        <v>1</v>
      </c>
    </row>
    <row r="529" spans="2:16" x14ac:dyDescent="0.3">
      <c r="B529" s="67">
        <v>527</v>
      </c>
      <c r="C529" s="68" t="s">
        <v>1816</v>
      </c>
      <c r="D529" s="68" t="s">
        <v>1817</v>
      </c>
      <c r="E529" s="69" t="s">
        <v>1818</v>
      </c>
      <c r="F529" s="68" t="s">
        <v>1819</v>
      </c>
      <c r="G529" s="69" t="s">
        <v>684</v>
      </c>
      <c r="H529" s="70">
        <v>17155</v>
      </c>
      <c r="I529" s="70">
        <v>12008.5</v>
      </c>
      <c r="J529" s="71" t="s">
        <v>2267</v>
      </c>
      <c r="K529" s="62">
        <v>1</v>
      </c>
      <c r="L529" s="54">
        <v>12008.5</v>
      </c>
      <c r="M529" s="52" t="b">
        <f t="shared" si="215"/>
        <v>1</v>
      </c>
      <c r="N529" s="98">
        <v>17155</v>
      </c>
      <c r="O529" s="99">
        <v>0.7</v>
      </c>
      <c r="P529" s="100" t="b">
        <f t="shared" si="221"/>
        <v>1</v>
      </c>
    </row>
    <row r="530" spans="2:16" x14ac:dyDescent="0.3">
      <c r="B530" s="72">
        <v>528</v>
      </c>
      <c r="C530" s="73" t="s">
        <v>1820</v>
      </c>
      <c r="D530" s="73" t="s">
        <v>1821</v>
      </c>
      <c r="E530" s="74" t="s">
        <v>1822</v>
      </c>
      <c r="F530" s="73" t="s">
        <v>1823</v>
      </c>
      <c r="G530" s="73" t="s">
        <v>32</v>
      </c>
      <c r="H530" s="75">
        <v>17155</v>
      </c>
      <c r="I530" s="75">
        <v>17155</v>
      </c>
      <c r="J530" s="76" t="s">
        <v>2268</v>
      </c>
      <c r="K530" s="62">
        <v>5</v>
      </c>
      <c r="L530" s="54">
        <v>17155</v>
      </c>
      <c r="M530" s="52" t="b">
        <f t="shared" si="215"/>
        <v>1</v>
      </c>
      <c r="N530" s="101">
        <f t="shared" ref="N530" si="222">L530</f>
        <v>17155</v>
      </c>
      <c r="O530" s="99"/>
      <c r="P530" s="100" t="b">
        <f t="shared" si="221"/>
        <v>1</v>
      </c>
    </row>
    <row r="531" spans="2:16" x14ac:dyDescent="0.3">
      <c r="B531" s="67">
        <v>529</v>
      </c>
      <c r="C531" s="68" t="s">
        <v>1713</v>
      </c>
      <c r="D531" s="68" t="s">
        <v>1714</v>
      </c>
      <c r="E531" s="69" t="s">
        <v>1715</v>
      </c>
      <c r="F531" s="68" t="s">
        <v>1824</v>
      </c>
      <c r="G531" s="68" t="s">
        <v>32</v>
      </c>
      <c r="H531" s="70">
        <v>14002.24</v>
      </c>
      <c r="I531" s="70">
        <v>14002.24</v>
      </c>
      <c r="J531" s="71" t="s">
        <v>2269</v>
      </c>
      <c r="K531" s="62">
        <v>4</v>
      </c>
      <c r="L531" s="91"/>
      <c r="M531" s="52" t="b">
        <f t="shared" si="215"/>
        <v>0</v>
      </c>
      <c r="N531" s="52"/>
      <c r="O531" s="52"/>
    </row>
    <row r="532" spans="2:16" x14ac:dyDescent="0.3">
      <c r="B532" s="72">
        <v>530</v>
      </c>
      <c r="C532" s="73" t="s">
        <v>1825</v>
      </c>
      <c r="D532" s="78" t="s">
        <v>1826</v>
      </c>
      <c r="E532" s="74" t="s">
        <v>215</v>
      </c>
      <c r="F532" s="73" t="s">
        <v>1827</v>
      </c>
      <c r="G532" s="73" t="s">
        <v>32</v>
      </c>
      <c r="H532" s="75">
        <v>5146</v>
      </c>
      <c r="I532" s="75">
        <v>5000</v>
      </c>
      <c r="J532" s="76" t="s">
        <v>2290</v>
      </c>
      <c r="K532" s="62">
        <v>3</v>
      </c>
      <c r="L532" s="91"/>
      <c r="M532" s="52" t="b">
        <f t="shared" si="215"/>
        <v>0</v>
      </c>
      <c r="N532" s="52"/>
      <c r="O532" s="52"/>
    </row>
    <row r="533" spans="2:16" x14ac:dyDescent="0.3">
      <c r="B533" s="67">
        <v>531</v>
      </c>
      <c r="C533" s="68" t="s">
        <v>1828</v>
      </c>
      <c r="D533" s="68" t="s">
        <v>1829</v>
      </c>
      <c r="E533" s="69" t="s">
        <v>1830</v>
      </c>
      <c r="F533" s="68" t="s">
        <v>1831</v>
      </c>
      <c r="G533" s="68" t="s">
        <v>32</v>
      </c>
      <c r="H533" s="70">
        <v>17155</v>
      </c>
      <c r="I533" s="70">
        <v>17155</v>
      </c>
      <c r="J533" s="71" t="s">
        <v>1975</v>
      </c>
      <c r="K533" s="62">
        <v>2</v>
      </c>
      <c r="L533" s="54">
        <v>17155</v>
      </c>
      <c r="M533" s="52" t="b">
        <f t="shared" si="215"/>
        <v>1</v>
      </c>
      <c r="N533" s="101">
        <f t="shared" ref="N533" si="223">L533</f>
        <v>17155</v>
      </c>
      <c r="O533" s="99"/>
      <c r="P533" s="100" t="b">
        <f>IF(ISBLANK(O533),L533=N533,N533*O533=L533)</f>
        <v>1</v>
      </c>
    </row>
    <row r="534" spans="2:16" x14ac:dyDescent="0.3">
      <c r="B534" s="72">
        <v>532</v>
      </c>
      <c r="C534" s="73" t="s">
        <v>1832</v>
      </c>
      <c r="D534" s="73" t="s">
        <v>1833</v>
      </c>
      <c r="E534" s="74" t="s">
        <v>1834</v>
      </c>
      <c r="F534" s="73" t="s">
        <v>1835</v>
      </c>
      <c r="G534" s="73" t="s">
        <v>1080</v>
      </c>
      <c r="H534" s="75">
        <v>13000</v>
      </c>
      <c r="I534" s="75">
        <v>9100</v>
      </c>
      <c r="J534" s="76" t="s">
        <v>2270</v>
      </c>
      <c r="K534" s="62">
        <v>2</v>
      </c>
      <c r="L534" s="91"/>
      <c r="M534" s="52" t="b">
        <f t="shared" si="215"/>
        <v>0</v>
      </c>
      <c r="N534" s="52"/>
      <c r="O534" s="52"/>
    </row>
    <row r="535" spans="2:16" x14ac:dyDescent="0.3">
      <c r="B535" s="67">
        <v>533</v>
      </c>
      <c r="C535" s="68" t="s">
        <v>1836</v>
      </c>
      <c r="D535" s="68" t="s">
        <v>1837</v>
      </c>
      <c r="E535" s="69" t="s">
        <v>1838</v>
      </c>
      <c r="F535" s="68" t="s">
        <v>1839</v>
      </c>
      <c r="G535" s="68" t="s">
        <v>1840</v>
      </c>
      <c r="H535" s="70">
        <v>15000</v>
      </c>
      <c r="I535" s="70">
        <v>12008.5</v>
      </c>
      <c r="J535" s="71" t="s">
        <v>2271</v>
      </c>
      <c r="K535" s="61">
        <v>1</v>
      </c>
      <c r="L535" s="54">
        <v>12008.5</v>
      </c>
      <c r="M535" s="52" t="b">
        <f t="shared" si="215"/>
        <v>1</v>
      </c>
      <c r="N535" s="98">
        <v>17155</v>
      </c>
      <c r="O535" s="99">
        <v>0.7</v>
      </c>
      <c r="P535" s="100" t="b">
        <f t="shared" ref="P535:P536" si="224">IF(ISBLANK(O535),L535=N535,N535*O535=L535)</f>
        <v>1</v>
      </c>
    </row>
    <row r="536" spans="2:16" x14ac:dyDescent="0.3">
      <c r="B536" s="72">
        <v>534</v>
      </c>
      <c r="C536" s="73" t="s">
        <v>1742</v>
      </c>
      <c r="D536" s="73" t="s">
        <v>1743</v>
      </c>
      <c r="E536" s="74" t="s">
        <v>1744</v>
      </c>
      <c r="F536" s="73" t="s">
        <v>1745</v>
      </c>
      <c r="G536" s="73" t="s">
        <v>32</v>
      </c>
      <c r="H536" s="75">
        <v>17155</v>
      </c>
      <c r="I536" s="75">
        <v>17155</v>
      </c>
      <c r="J536" s="76" t="s">
        <v>2272</v>
      </c>
      <c r="K536" s="62">
        <v>5</v>
      </c>
      <c r="L536" s="54">
        <v>17155</v>
      </c>
      <c r="M536" s="52" t="b">
        <f t="shared" si="215"/>
        <v>1</v>
      </c>
      <c r="N536" s="101">
        <f t="shared" ref="N536" si="225">L536</f>
        <v>17155</v>
      </c>
      <c r="O536" s="99"/>
      <c r="P536" s="100" t="b">
        <f t="shared" si="224"/>
        <v>1</v>
      </c>
    </row>
    <row r="537" spans="2:16" x14ac:dyDescent="0.3">
      <c r="B537" s="67">
        <v>535</v>
      </c>
      <c r="C537" s="68" t="s">
        <v>1841</v>
      </c>
      <c r="D537" s="68" t="s">
        <v>1842</v>
      </c>
      <c r="E537" s="69" t="s">
        <v>1843</v>
      </c>
      <c r="F537" s="68" t="s">
        <v>1844</v>
      </c>
      <c r="G537" s="68" t="s">
        <v>32</v>
      </c>
      <c r="H537" s="70">
        <v>1680</v>
      </c>
      <c r="I537" s="70">
        <v>1680</v>
      </c>
      <c r="J537" s="71" t="s">
        <v>2018</v>
      </c>
      <c r="K537" s="62">
        <v>1</v>
      </c>
      <c r="L537" s="91"/>
      <c r="M537" s="52" t="b">
        <f t="shared" si="215"/>
        <v>0</v>
      </c>
      <c r="N537" s="52"/>
      <c r="O537" s="52"/>
    </row>
    <row r="538" spans="2:16" x14ac:dyDescent="0.3">
      <c r="B538" s="72">
        <v>536</v>
      </c>
      <c r="C538" s="73" t="s">
        <v>1845</v>
      </c>
      <c r="D538" s="78" t="s">
        <v>1846</v>
      </c>
      <c r="E538" s="74" t="s">
        <v>1847</v>
      </c>
      <c r="F538" s="73" t="s">
        <v>99</v>
      </c>
      <c r="G538" s="73" t="s">
        <v>32</v>
      </c>
      <c r="H538" s="75">
        <v>17155</v>
      </c>
      <c r="I538" s="75">
        <v>17155</v>
      </c>
      <c r="J538" s="76" t="s">
        <v>1994</v>
      </c>
      <c r="K538" s="61">
        <v>1</v>
      </c>
      <c r="L538" s="54">
        <v>17155</v>
      </c>
      <c r="M538" s="52" t="b">
        <f t="shared" si="215"/>
        <v>1</v>
      </c>
      <c r="N538" s="101">
        <f t="shared" ref="N538:N540" si="226">L538</f>
        <v>17155</v>
      </c>
      <c r="O538" s="99"/>
      <c r="P538" s="100" t="b">
        <f t="shared" ref="P538:P540" si="227">IF(ISBLANK(O538),L538=N538,N538*O538=L538)</f>
        <v>1</v>
      </c>
    </row>
    <row r="539" spans="2:16" x14ac:dyDescent="0.3">
      <c r="B539" s="67">
        <v>537</v>
      </c>
      <c r="C539" s="68" t="s">
        <v>1848</v>
      </c>
      <c r="D539" s="68" t="s">
        <v>1849</v>
      </c>
      <c r="E539" s="69" t="s">
        <v>1850</v>
      </c>
      <c r="F539" s="68" t="s">
        <v>1851</v>
      </c>
      <c r="G539" s="68" t="s">
        <v>32</v>
      </c>
      <c r="H539" s="70">
        <v>17155</v>
      </c>
      <c r="I539" s="70">
        <v>17155</v>
      </c>
      <c r="J539" s="71" t="s">
        <v>1994</v>
      </c>
      <c r="K539" s="62">
        <v>1</v>
      </c>
      <c r="L539" s="54">
        <v>17155</v>
      </c>
      <c r="M539" s="52" t="b">
        <f t="shared" si="215"/>
        <v>1</v>
      </c>
      <c r="N539" s="101">
        <f t="shared" si="226"/>
        <v>17155</v>
      </c>
      <c r="O539" s="99"/>
      <c r="P539" s="100" t="b">
        <f t="shared" si="227"/>
        <v>1</v>
      </c>
    </row>
    <row r="540" spans="2:16" x14ac:dyDescent="0.3">
      <c r="B540" s="72">
        <v>538</v>
      </c>
      <c r="C540" s="73" t="s">
        <v>1852</v>
      </c>
      <c r="D540" s="73" t="s">
        <v>1853</v>
      </c>
      <c r="E540" s="74" t="s">
        <v>1854</v>
      </c>
      <c r="F540" s="73" t="s">
        <v>1855</v>
      </c>
      <c r="G540" s="73" t="s">
        <v>32</v>
      </c>
      <c r="H540" s="75">
        <v>17155</v>
      </c>
      <c r="I540" s="75">
        <v>17155</v>
      </c>
      <c r="J540" s="76" t="s">
        <v>2273</v>
      </c>
      <c r="K540" s="61">
        <v>5</v>
      </c>
      <c r="L540" s="54">
        <v>17155</v>
      </c>
      <c r="M540" s="52" t="b">
        <f t="shared" si="215"/>
        <v>1</v>
      </c>
      <c r="N540" s="101">
        <f t="shared" si="226"/>
        <v>17155</v>
      </c>
      <c r="O540" s="99"/>
      <c r="P540" s="100" t="b">
        <f t="shared" si="227"/>
        <v>1</v>
      </c>
    </row>
    <row r="541" spans="2:16" x14ac:dyDescent="0.3">
      <c r="B541" s="67">
        <v>539</v>
      </c>
      <c r="C541" s="68" t="s">
        <v>1856</v>
      </c>
      <c r="D541" s="77" t="s">
        <v>1401</v>
      </c>
      <c r="E541" s="69" t="s">
        <v>1857</v>
      </c>
      <c r="F541" s="68" t="s">
        <v>1858</v>
      </c>
      <c r="G541" s="68" t="s">
        <v>32</v>
      </c>
      <c r="H541" s="70">
        <v>2400</v>
      </c>
      <c r="I541" s="70">
        <v>2400</v>
      </c>
      <c r="J541" s="71" t="s">
        <v>2044</v>
      </c>
      <c r="K541" s="62">
        <v>4</v>
      </c>
      <c r="L541" s="91"/>
      <c r="M541" s="52" t="b">
        <f t="shared" si="215"/>
        <v>0</v>
      </c>
      <c r="N541" s="52"/>
      <c r="O541" s="52"/>
    </row>
    <row r="542" spans="2:16" x14ac:dyDescent="0.3">
      <c r="B542" s="72">
        <v>540</v>
      </c>
      <c r="C542" s="73" t="s">
        <v>1859</v>
      </c>
      <c r="D542" s="73" t="s">
        <v>1860</v>
      </c>
      <c r="E542" s="74" t="s">
        <v>1861</v>
      </c>
      <c r="F542" s="73" t="s">
        <v>1862</v>
      </c>
      <c r="G542" s="73" t="s">
        <v>13</v>
      </c>
      <c r="H542" s="75">
        <v>18799</v>
      </c>
      <c r="I542" s="75">
        <v>12008.5</v>
      </c>
      <c r="J542" s="76" t="s">
        <v>2274</v>
      </c>
      <c r="K542" s="62">
        <v>1</v>
      </c>
      <c r="L542" s="54">
        <v>12008.5</v>
      </c>
      <c r="M542" s="52" t="b">
        <f t="shared" si="215"/>
        <v>1</v>
      </c>
      <c r="N542" s="98">
        <v>17155</v>
      </c>
      <c r="O542" s="99">
        <v>0.7</v>
      </c>
      <c r="P542" s="100" t="b">
        <f>IF(ISBLANK(O542),L542=N542,N542*O542=L542)</f>
        <v>1</v>
      </c>
    </row>
    <row r="543" spans="2:16" x14ac:dyDescent="0.3">
      <c r="B543" s="67">
        <v>541</v>
      </c>
      <c r="C543" s="68" t="s">
        <v>1863</v>
      </c>
      <c r="D543" s="68" t="s">
        <v>226</v>
      </c>
      <c r="E543" s="69" t="s">
        <v>227</v>
      </c>
      <c r="F543" s="68" t="s">
        <v>1864</v>
      </c>
      <c r="G543" s="68" t="s">
        <v>32</v>
      </c>
      <c r="H543" s="70">
        <v>5985.7</v>
      </c>
      <c r="I543" s="70">
        <v>5985.7</v>
      </c>
      <c r="J543" s="71" t="s">
        <v>2075</v>
      </c>
      <c r="K543" s="61">
        <v>1</v>
      </c>
      <c r="L543" s="91"/>
      <c r="M543" s="52" t="b">
        <f t="shared" si="215"/>
        <v>0</v>
      </c>
      <c r="N543" s="52"/>
      <c r="O543" s="52"/>
    </row>
    <row r="544" spans="2:16" x14ac:dyDescent="0.3">
      <c r="B544" s="72">
        <v>542</v>
      </c>
      <c r="C544" s="73" t="s">
        <v>1865</v>
      </c>
      <c r="D544" s="73" t="s">
        <v>1866</v>
      </c>
      <c r="E544" s="74" t="s">
        <v>1867</v>
      </c>
      <c r="F544" s="73" t="s">
        <v>1868</v>
      </c>
      <c r="G544" s="73" t="s">
        <v>32</v>
      </c>
      <c r="H544" s="75">
        <v>19555</v>
      </c>
      <c r="I544" s="75">
        <v>19555</v>
      </c>
      <c r="J544" s="76" t="s">
        <v>2275</v>
      </c>
      <c r="K544" s="62">
        <v>2</v>
      </c>
      <c r="L544" s="54">
        <v>17155</v>
      </c>
      <c r="M544" s="52" t="b">
        <f t="shared" si="215"/>
        <v>1</v>
      </c>
      <c r="N544" s="101">
        <f t="shared" ref="N544:N545" si="228">L544</f>
        <v>17155</v>
      </c>
      <c r="O544" s="99"/>
      <c r="P544" s="100" t="b">
        <f t="shared" ref="P544:P545" si="229">IF(ISBLANK(O544),L544=N544,N544*O544=L544)</f>
        <v>1</v>
      </c>
    </row>
    <row r="545" spans="2:16" x14ac:dyDescent="0.3">
      <c r="B545" s="67">
        <v>543</v>
      </c>
      <c r="C545" s="68" t="s">
        <v>1869</v>
      </c>
      <c r="D545" s="68" t="s">
        <v>1870</v>
      </c>
      <c r="E545" s="69" t="s">
        <v>1871</v>
      </c>
      <c r="F545" s="68" t="s">
        <v>1872</v>
      </c>
      <c r="G545" s="68" t="s">
        <v>32</v>
      </c>
      <c r="H545" s="70">
        <v>19555</v>
      </c>
      <c r="I545" s="70">
        <v>19555</v>
      </c>
      <c r="J545" s="71" t="s">
        <v>2276</v>
      </c>
      <c r="K545" s="62">
        <v>3</v>
      </c>
      <c r="L545" s="54">
        <v>17155</v>
      </c>
      <c r="M545" s="52" t="b">
        <f t="shared" si="215"/>
        <v>1</v>
      </c>
      <c r="N545" s="101">
        <f t="shared" si="228"/>
        <v>17155</v>
      </c>
      <c r="O545" s="99"/>
      <c r="P545" s="100" t="b">
        <f t="shared" si="229"/>
        <v>1</v>
      </c>
    </row>
    <row r="546" spans="2:16" x14ac:dyDescent="0.3">
      <c r="B546" s="72">
        <v>544</v>
      </c>
      <c r="C546" s="73" t="s">
        <v>1873</v>
      </c>
      <c r="D546" s="73" t="s">
        <v>1874</v>
      </c>
      <c r="E546" s="74" t="s">
        <v>1875</v>
      </c>
      <c r="F546" s="73" t="s">
        <v>454</v>
      </c>
      <c r="G546" s="73" t="s">
        <v>32</v>
      </c>
      <c r="H546" s="75">
        <v>8551</v>
      </c>
      <c r="I546" s="75">
        <v>8551</v>
      </c>
      <c r="J546" s="76" t="s">
        <v>2277</v>
      </c>
      <c r="K546" s="62">
        <v>1</v>
      </c>
      <c r="L546" s="91"/>
      <c r="M546" s="52" t="b">
        <f t="shared" si="215"/>
        <v>0</v>
      </c>
      <c r="N546" s="52"/>
      <c r="O546" s="52"/>
    </row>
    <row r="547" spans="2:16" x14ac:dyDescent="0.3">
      <c r="B547" s="67">
        <v>545</v>
      </c>
      <c r="C547" s="68" t="s">
        <v>1876</v>
      </c>
      <c r="D547" s="69" t="s">
        <v>1877</v>
      </c>
      <c r="E547" s="69" t="s">
        <v>1878</v>
      </c>
      <c r="F547" s="68" t="s">
        <v>1879</v>
      </c>
      <c r="G547" s="68" t="s">
        <v>32</v>
      </c>
      <c r="H547" s="70">
        <v>125</v>
      </c>
      <c r="I547" s="70">
        <v>125</v>
      </c>
      <c r="J547" s="71" t="s">
        <v>2062</v>
      </c>
      <c r="K547" s="61">
        <v>1</v>
      </c>
      <c r="L547" s="91"/>
      <c r="M547" s="52" t="b">
        <f t="shared" si="215"/>
        <v>0</v>
      </c>
      <c r="N547" s="52"/>
      <c r="O547" s="52"/>
    </row>
    <row r="548" spans="2:16" x14ac:dyDescent="0.3">
      <c r="B548" s="72">
        <v>546</v>
      </c>
      <c r="C548" s="73" t="s">
        <v>1880</v>
      </c>
      <c r="D548" s="78" t="s">
        <v>1234</v>
      </c>
      <c r="E548" s="74" t="s">
        <v>1881</v>
      </c>
      <c r="F548" s="73" t="s">
        <v>1882</v>
      </c>
      <c r="G548" s="73" t="s">
        <v>32</v>
      </c>
      <c r="H548" s="75">
        <v>17155</v>
      </c>
      <c r="I548" s="75">
        <v>17155</v>
      </c>
      <c r="J548" s="76" t="s">
        <v>2215</v>
      </c>
      <c r="K548" s="61">
        <v>2</v>
      </c>
      <c r="L548" s="54">
        <v>17155</v>
      </c>
      <c r="M548" s="52" t="b">
        <f t="shared" si="215"/>
        <v>1</v>
      </c>
      <c r="N548" s="101">
        <f t="shared" ref="N548" si="230">L548</f>
        <v>17155</v>
      </c>
      <c r="O548" s="99"/>
      <c r="P548" s="100" t="b">
        <f>IF(ISBLANK(O548),L548=N548,N548*O548=L548)</f>
        <v>1</v>
      </c>
    </row>
    <row r="549" spans="2:16" x14ac:dyDescent="0.3">
      <c r="B549" s="67">
        <v>547</v>
      </c>
      <c r="C549" s="68" t="s">
        <v>1883</v>
      </c>
      <c r="D549" s="69" t="s">
        <v>1884</v>
      </c>
      <c r="E549" s="69" t="s">
        <v>1885</v>
      </c>
      <c r="F549" s="68" t="s">
        <v>1886</v>
      </c>
      <c r="G549" s="68" t="s">
        <v>32</v>
      </c>
      <c r="H549" s="70">
        <v>2400</v>
      </c>
      <c r="I549" s="70">
        <v>2400</v>
      </c>
      <c r="J549" s="71" t="s">
        <v>1967</v>
      </c>
      <c r="K549" s="61">
        <v>2</v>
      </c>
      <c r="L549" s="91"/>
      <c r="M549" s="52" t="b">
        <f t="shared" si="215"/>
        <v>0</v>
      </c>
      <c r="N549" s="52"/>
      <c r="O549" s="52"/>
    </row>
    <row r="550" spans="2:16" x14ac:dyDescent="0.3">
      <c r="B550" s="83">
        <v>548</v>
      </c>
      <c r="C550" s="84" t="s">
        <v>1767</v>
      </c>
      <c r="D550" s="85" t="s">
        <v>1752</v>
      </c>
      <c r="E550" s="85" t="s">
        <v>1768</v>
      </c>
      <c r="F550" s="84" t="s">
        <v>1769</v>
      </c>
      <c r="G550" s="84" t="s">
        <v>32</v>
      </c>
      <c r="H550" s="86">
        <v>17155</v>
      </c>
      <c r="I550" s="86">
        <v>17155</v>
      </c>
      <c r="J550" s="87" t="s">
        <v>1918</v>
      </c>
      <c r="K550" s="61">
        <v>6</v>
      </c>
      <c r="L550" s="54">
        <v>17155</v>
      </c>
      <c r="M550" s="52" t="b">
        <f t="shared" si="215"/>
        <v>1</v>
      </c>
      <c r="N550" s="101">
        <f t="shared" ref="N550" si="231">L550</f>
        <v>17155</v>
      </c>
      <c r="O550" s="99"/>
      <c r="P550" s="100" t="b">
        <f>IF(ISBLANK(O550),L550=N550,N550*O550=L550)</f>
        <v>1</v>
      </c>
    </row>
    <row r="551" spans="2:16" x14ac:dyDescent="0.3">
      <c r="N551" s="49"/>
    </row>
  </sheetData>
  <mergeCells count="2">
    <mergeCell ref="R13:T13"/>
    <mergeCell ref="R14:T14"/>
  </mergeCells>
  <pageMargins left="0.7" right="0.7" top="0.75" bottom="0.75" header="0.3" footer="0.3"/>
  <ignoredErrors>
    <ignoredError sqref="E3:E5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workbookViewId="0">
      <selection activeCell="D18" sqref="D18"/>
    </sheetView>
  </sheetViews>
  <sheetFormatPr defaultRowHeight="14.4" x14ac:dyDescent="0.3"/>
  <cols>
    <col min="1" max="1" width="1.6640625" customWidth="1"/>
    <col min="2" max="2" width="4" bestFit="1" customWidth="1"/>
    <col min="3" max="3" width="25.6640625" style="24" bestFit="1" customWidth="1"/>
    <col min="4" max="4" width="15.77734375" bestFit="1" customWidth="1"/>
    <col min="5" max="5" width="11" bestFit="1" customWidth="1"/>
    <col min="6" max="6" width="22.5546875" customWidth="1"/>
    <col min="7" max="7" width="61.88671875" bestFit="1" customWidth="1"/>
    <col min="8" max="8" width="20.5546875" bestFit="1" customWidth="1"/>
    <col min="9" max="9" width="19.21875" bestFit="1" customWidth="1"/>
    <col min="10" max="10" width="18.33203125" customWidth="1"/>
  </cols>
  <sheetData>
    <row r="2" spans="2:11" x14ac:dyDescent="0.3">
      <c r="B2" s="3" t="s">
        <v>0</v>
      </c>
      <c r="C2" s="30" t="s">
        <v>1</v>
      </c>
      <c r="D2" s="21" t="s">
        <v>2</v>
      </c>
      <c r="E2" s="4" t="s">
        <v>3</v>
      </c>
      <c r="F2" s="3" t="s">
        <v>4</v>
      </c>
      <c r="G2" s="5" t="s">
        <v>5</v>
      </c>
      <c r="H2" s="6" t="s">
        <v>6</v>
      </c>
      <c r="I2" s="6" t="s">
        <v>7</v>
      </c>
      <c r="J2" s="25" t="s">
        <v>1900</v>
      </c>
    </row>
    <row r="3" spans="2:11" ht="24" x14ac:dyDescent="0.3">
      <c r="B3" s="7">
        <v>2</v>
      </c>
      <c r="C3" s="31" t="s">
        <v>14</v>
      </c>
      <c r="D3" s="8" t="s">
        <v>15</v>
      </c>
      <c r="E3" s="9" t="s">
        <v>16</v>
      </c>
      <c r="F3" s="8" t="s">
        <v>17</v>
      </c>
      <c r="G3" s="8" t="s">
        <v>18</v>
      </c>
      <c r="H3" s="10">
        <v>190.39</v>
      </c>
      <c r="I3" s="10">
        <v>190.39</v>
      </c>
      <c r="J3" s="27" t="s">
        <v>1902</v>
      </c>
      <c r="K3" t="s">
        <v>2278</v>
      </c>
    </row>
    <row r="4" spans="2:11" ht="24" x14ac:dyDescent="0.3">
      <c r="B4" s="7">
        <v>4</v>
      </c>
      <c r="C4" s="32" t="s">
        <v>23</v>
      </c>
      <c r="D4" s="11" t="s">
        <v>24</v>
      </c>
      <c r="E4" s="12" t="s">
        <v>25</v>
      </c>
      <c r="F4" s="11" t="s">
        <v>26</v>
      </c>
      <c r="G4" s="11" t="s">
        <v>27</v>
      </c>
      <c r="H4" s="13">
        <v>660</v>
      </c>
      <c r="I4" s="13">
        <v>660</v>
      </c>
      <c r="J4" s="28" t="s">
        <v>1904</v>
      </c>
      <c r="K4" t="s">
        <v>2278</v>
      </c>
    </row>
    <row r="5" spans="2:11" x14ac:dyDescent="0.3">
      <c r="B5" s="7">
        <v>176</v>
      </c>
      <c r="C5" s="31" t="s">
        <v>651</v>
      </c>
      <c r="D5" s="14" t="s">
        <v>652</v>
      </c>
      <c r="E5" s="15" t="s">
        <v>653</v>
      </c>
      <c r="F5" s="8" t="s">
        <v>654</v>
      </c>
      <c r="G5" s="8" t="s">
        <v>178</v>
      </c>
      <c r="H5" s="10">
        <v>2400</v>
      </c>
      <c r="I5" s="10">
        <v>2400</v>
      </c>
      <c r="J5" s="27" t="s">
        <v>2035</v>
      </c>
      <c r="K5" t="s">
        <v>2278</v>
      </c>
    </row>
    <row r="6" spans="2:11" x14ac:dyDescent="0.3">
      <c r="B6" s="7">
        <v>209</v>
      </c>
      <c r="C6" s="31" t="s">
        <v>767</v>
      </c>
      <c r="D6" s="14" t="s">
        <v>768</v>
      </c>
      <c r="E6" s="15" t="s">
        <v>769</v>
      </c>
      <c r="F6" s="8" t="s">
        <v>770</v>
      </c>
      <c r="G6" s="8" t="s">
        <v>32</v>
      </c>
      <c r="H6" s="10">
        <v>13300</v>
      </c>
      <c r="I6" s="19">
        <v>3000</v>
      </c>
      <c r="J6" s="27" t="s">
        <v>2056</v>
      </c>
      <c r="K6" t="s">
        <v>2278</v>
      </c>
    </row>
    <row r="7" spans="2:11" x14ac:dyDescent="0.3">
      <c r="B7" s="7">
        <v>213</v>
      </c>
      <c r="C7" s="31" t="s">
        <v>778</v>
      </c>
      <c r="D7" s="14" t="s">
        <v>779</v>
      </c>
      <c r="E7" s="15" t="s">
        <v>780</v>
      </c>
      <c r="F7" s="8" t="s">
        <v>781</v>
      </c>
      <c r="G7" s="8" t="s">
        <v>450</v>
      </c>
      <c r="H7" s="10">
        <v>2400</v>
      </c>
      <c r="I7" s="10">
        <v>2400</v>
      </c>
      <c r="J7" s="27" t="s">
        <v>1967</v>
      </c>
      <c r="K7" t="s">
        <v>2278</v>
      </c>
    </row>
    <row r="8" spans="2:11" x14ac:dyDescent="0.3">
      <c r="B8" s="7">
        <v>218</v>
      </c>
      <c r="C8" s="31" t="s">
        <v>796</v>
      </c>
      <c r="D8" s="17" t="s">
        <v>20</v>
      </c>
      <c r="E8" s="15" t="s">
        <v>21</v>
      </c>
      <c r="F8" s="8" t="s">
        <v>797</v>
      </c>
      <c r="G8" s="8" t="s">
        <v>32</v>
      </c>
      <c r="H8" s="10">
        <v>125</v>
      </c>
      <c r="I8" s="10">
        <v>125</v>
      </c>
      <c r="J8" s="27" t="s">
        <v>2062</v>
      </c>
      <c r="K8" t="s">
        <v>2278</v>
      </c>
    </row>
    <row r="9" spans="2:11" x14ac:dyDescent="0.3">
      <c r="B9" s="7">
        <v>240</v>
      </c>
      <c r="C9" s="31" t="s">
        <v>876</v>
      </c>
      <c r="D9" s="14" t="s">
        <v>877</v>
      </c>
      <c r="E9" s="15" t="s">
        <v>878</v>
      </c>
      <c r="F9" s="8" t="s">
        <v>879</v>
      </c>
      <c r="G9" s="8" t="s">
        <v>684</v>
      </c>
      <c r="H9" s="10">
        <v>9870</v>
      </c>
      <c r="I9" s="20">
        <v>3000</v>
      </c>
      <c r="J9" s="29" t="s">
        <v>2073</v>
      </c>
      <c r="K9" t="s">
        <v>2278</v>
      </c>
    </row>
    <row r="10" spans="2:11" ht="24" x14ac:dyDescent="0.3">
      <c r="B10" s="7">
        <v>250</v>
      </c>
      <c r="C10" s="33" t="s">
        <v>908</v>
      </c>
      <c r="D10" s="14" t="s">
        <v>909</v>
      </c>
      <c r="E10" s="15" t="s">
        <v>910</v>
      </c>
      <c r="F10" s="1" t="s">
        <v>911</v>
      </c>
      <c r="G10" s="1" t="s">
        <v>912</v>
      </c>
      <c r="H10" s="2" t="s">
        <v>913</v>
      </c>
      <c r="I10" s="2">
        <v>125</v>
      </c>
      <c r="J10" s="29" t="s">
        <v>2080</v>
      </c>
      <c r="K10" t="s">
        <v>2278</v>
      </c>
    </row>
    <row r="11" spans="2:11" x14ac:dyDescent="0.3">
      <c r="B11" s="7">
        <v>259</v>
      </c>
      <c r="C11" s="34" t="s">
        <v>943</v>
      </c>
      <c r="D11" s="14" t="s">
        <v>944</v>
      </c>
      <c r="E11" s="15" t="s">
        <v>945</v>
      </c>
      <c r="F11" s="8" t="s">
        <v>946</v>
      </c>
      <c r="G11" s="8" t="s">
        <v>947</v>
      </c>
      <c r="H11" s="10" t="s">
        <v>948</v>
      </c>
      <c r="I11" s="20" t="s">
        <v>949</v>
      </c>
      <c r="J11" s="27" t="s">
        <v>2087</v>
      </c>
      <c r="K11" t="s">
        <v>2278</v>
      </c>
    </row>
    <row r="12" spans="2:11" ht="24" x14ac:dyDescent="0.3">
      <c r="B12" s="7">
        <v>260</v>
      </c>
      <c r="C12" s="34" t="s">
        <v>950</v>
      </c>
      <c r="D12" s="14" t="s">
        <v>951</v>
      </c>
      <c r="E12" s="15" t="s">
        <v>952</v>
      </c>
      <c r="F12" s="8" t="s">
        <v>953</v>
      </c>
      <c r="G12" s="8" t="s">
        <v>32</v>
      </c>
      <c r="H12" s="10">
        <v>5985.7</v>
      </c>
      <c r="I12" s="18">
        <v>5985.7</v>
      </c>
      <c r="J12" s="27" t="s">
        <v>2088</v>
      </c>
      <c r="K12" t="s">
        <v>2278</v>
      </c>
    </row>
    <row r="13" spans="2:11" x14ac:dyDescent="0.3">
      <c r="B13" s="7">
        <v>398</v>
      </c>
      <c r="C13" s="33" t="s">
        <v>767</v>
      </c>
      <c r="D13" s="14" t="s">
        <v>768</v>
      </c>
      <c r="E13" s="15" t="s">
        <v>769</v>
      </c>
      <c r="F13" s="1" t="s">
        <v>770</v>
      </c>
      <c r="G13" s="1" t="s">
        <v>32</v>
      </c>
      <c r="H13" s="2">
        <v>13300</v>
      </c>
      <c r="I13" s="16">
        <v>3000</v>
      </c>
      <c r="J13" s="26" t="s">
        <v>2186</v>
      </c>
      <c r="K13" t="s">
        <v>2278</v>
      </c>
    </row>
    <row r="14" spans="2:11" ht="24" x14ac:dyDescent="0.3">
      <c r="B14" s="7">
        <v>452</v>
      </c>
      <c r="C14" s="35" t="s">
        <v>1576</v>
      </c>
      <c r="D14" s="14" t="s">
        <v>1577</v>
      </c>
      <c r="E14" s="15" t="s">
        <v>1578</v>
      </c>
      <c r="F14" s="11" t="s">
        <v>1579</v>
      </c>
      <c r="G14" s="11" t="s">
        <v>32</v>
      </c>
      <c r="H14" s="13">
        <v>70</v>
      </c>
      <c r="I14" s="13">
        <v>70</v>
      </c>
      <c r="J14" s="28" t="s">
        <v>2222</v>
      </c>
      <c r="K14" t="s">
        <v>2278</v>
      </c>
    </row>
    <row r="15" spans="2:11" ht="24" x14ac:dyDescent="0.3">
      <c r="B15" s="7">
        <v>469</v>
      </c>
      <c r="C15" s="35" t="s">
        <v>1627</v>
      </c>
      <c r="D15" s="14" t="s">
        <v>1628</v>
      </c>
      <c r="E15" s="15" t="s">
        <v>1629</v>
      </c>
      <c r="F15" s="11" t="s">
        <v>1630</v>
      </c>
      <c r="G15" s="11" t="s">
        <v>178</v>
      </c>
      <c r="H15" s="13">
        <v>11992</v>
      </c>
      <c r="I15" s="13">
        <v>11992</v>
      </c>
      <c r="J15" s="28" t="s">
        <v>1958</v>
      </c>
      <c r="K15" t="s">
        <v>2278</v>
      </c>
    </row>
    <row r="17" spans="3:3" x14ac:dyDescent="0.3">
      <c r="C17"/>
    </row>
    <row r="18" spans="3:3" x14ac:dyDescent="0.3">
      <c r="C18"/>
    </row>
    <row r="19" spans="3:3" x14ac:dyDescent="0.3">
      <c r="C19"/>
    </row>
    <row r="20" spans="3:3" x14ac:dyDescent="0.3">
      <c r="C20"/>
    </row>
    <row r="21" spans="3:3" x14ac:dyDescent="0.3">
      <c r="C21"/>
    </row>
    <row r="22" spans="3:3" x14ac:dyDescent="0.3">
      <c r="C22"/>
    </row>
    <row r="23" spans="3:3" x14ac:dyDescent="0.3">
      <c r="C23"/>
    </row>
    <row r="24" spans="3:3" x14ac:dyDescent="0.3">
      <c r="C24"/>
    </row>
    <row r="25" spans="3:3" x14ac:dyDescent="0.3">
      <c r="C25"/>
    </row>
    <row r="26" spans="3:3" x14ac:dyDescent="0.3">
      <c r="C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კალკულაცია</vt:lpstr>
      <vt:lpstr>გაურკვეველია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Lashkhi</dc:creator>
  <cp:lastModifiedBy>Giorgi Lashkhi</cp:lastModifiedBy>
  <dcterms:created xsi:type="dcterms:W3CDTF">2017-08-01T08:50:19Z</dcterms:created>
  <dcterms:modified xsi:type="dcterms:W3CDTF">2017-09-06T13:00:23Z</dcterms:modified>
</cp:coreProperties>
</file>